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5A9E9E11-6044-4C7F-897B-5637B81A3F4A}" xr6:coauthVersionLast="36" xr6:coauthVersionMax="36" xr10:uidLastSave="{00000000-0000-0000-0000-000000000000}"/>
  <bookViews>
    <workbookView xWindow="0" yWindow="0" windowWidth="28800" windowHeight="10815" tabRatio="811" activeTab="3" xr2:uid="{00000000-000D-0000-FFFF-FFFF00000000}"/>
  </bookViews>
  <sheets>
    <sheet name="封面" sheetId="19" r:id="rId1"/>
    <sheet name="收支总表" sheetId="20" r:id="rId2"/>
    <sheet name="收入执行" sheetId="12" r:id="rId3"/>
    <sheet name="支出执行功能科目" sheetId="15" r:id="rId4"/>
    <sheet name="支出执行经济科目" sheetId="16" r:id="rId5"/>
    <sheet name="收支平衡表" sheetId="17" r:id="rId6"/>
    <sheet name="基金" sheetId="14" r:id="rId7"/>
    <sheet name="国有资本经营" sheetId="11" r:id="rId8"/>
    <sheet name="社会保险基金" sheetId="13" r:id="rId9"/>
  </sheets>
  <externalReferences>
    <externalReference r:id="rId10"/>
    <externalReference r:id="rId11"/>
    <externalReference r:id="rId12"/>
  </externalReferences>
  <definedNames>
    <definedName name="_xlnm._FilterDatabase" localSheetId="3" hidden="1">支出执行功能科目!$A$5:$IH$1387</definedName>
    <definedName name="_xlnm._FilterDatabase" localSheetId="4" hidden="1">支出执行经济科目!$A$4:$CT$109</definedName>
    <definedName name="aa">[1]权限设置!$A$3:$P$19</definedName>
    <definedName name="_xlnm.Database" localSheetId="1" hidden="1">#REF!</definedName>
    <definedName name="_xlnm.Database" hidden="1">#REF!</definedName>
    <definedName name="ee">[2]权限设置!$A$3:$T$10</definedName>
    <definedName name="_xlnm.Print_Area" localSheetId="4">支出执行经济科目!$A$1:$CS$29</definedName>
    <definedName name="_xlnm.Print_Titles" localSheetId="6">基金!$4:$6</definedName>
    <definedName name="_xlnm.Print_Titles" localSheetId="3">支出执行功能科目!$5:$5</definedName>
    <definedName name="_xlnm.Print_Titles" localSheetId="4">支出执行经济科目!$A:$B</definedName>
    <definedName name="临3">[3]封面!$N$2:$N$37</definedName>
  </definedNames>
  <calcPr calcId="191029"/>
</workbook>
</file>

<file path=xl/calcChain.xml><?xml version="1.0" encoding="utf-8"?>
<calcChain xmlns="http://schemas.openxmlformats.org/spreadsheetml/2006/main">
  <c r="D29" i="16" l="1"/>
  <c r="E29" i="16"/>
  <c r="F29" i="16"/>
  <c r="G29" i="16"/>
  <c r="H29" i="16"/>
  <c r="I29" i="16"/>
  <c r="J29" i="16"/>
  <c r="K29" i="16"/>
  <c r="L29" i="16"/>
  <c r="M29" i="16"/>
  <c r="N29" i="16"/>
  <c r="O29" i="16"/>
  <c r="P29" i="16"/>
  <c r="Q29" i="16"/>
  <c r="R29" i="16"/>
  <c r="S29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29" i="16"/>
  <c r="AJ29" i="16"/>
  <c r="AK29" i="16"/>
  <c r="AL29" i="16"/>
  <c r="AM29" i="16"/>
  <c r="AN29" i="16"/>
  <c r="AO29" i="16"/>
  <c r="AP29" i="16"/>
  <c r="AQ29" i="16"/>
  <c r="AR29" i="16"/>
  <c r="AS29" i="16"/>
  <c r="AT29" i="16"/>
  <c r="AU29" i="16"/>
  <c r="AV29" i="16"/>
  <c r="AW29" i="16"/>
  <c r="AX29" i="16"/>
  <c r="AY29" i="16"/>
  <c r="AZ29" i="16"/>
  <c r="BA29" i="16"/>
  <c r="BB29" i="16"/>
  <c r="BC29" i="16"/>
  <c r="BD29" i="16"/>
  <c r="BE29" i="16"/>
  <c r="BF29" i="16"/>
  <c r="BG29" i="16"/>
  <c r="BH29" i="16"/>
  <c r="BI29" i="16"/>
  <c r="BJ29" i="16"/>
  <c r="BK29" i="16"/>
  <c r="BL29" i="16"/>
  <c r="BM29" i="16"/>
  <c r="BN29" i="16"/>
  <c r="BO29" i="16"/>
  <c r="BP29" i="16"/>
  <c r="BQ29" i="16"/>
  <c r="BR29" i="16"/>
  <c r="BS29" i="16"/>
  <c r="BT29" i="16"/>
  <c r="BU29" i="16"/>
  <c r="BV29" i="16"/>
  <c r="BW29" i="16"/>
  <c r="BX29" i="16"/>
  <c r="BY29" i="16"/>
  <c r="BZ29" i="16"/>
  <c r="CA29" i="16"/>
  <c r="CB29" i="16"/>
  <c r="CC29" i="16"/>
  <c r="CD29" i="16"/>
  <c r="CE29" i="16"/>
  <c r="CF29" i="16"/>
  <c r="CG29" i="16"/>
  <c r="CH29" i="16"/>
  <c r="CI29" i="16"/>
  <c r="CJ29" i="16"/>
  <c r="CK29" i="16"/>
  <c r="CL29" i="16"/>
  <c r="CM29" i="16"/>
  <c r="CN29" i="16"/>
  <c r="CO29" i="16"/>
  <c r="CP29" i="16"/>
  <c r="CQ29" i="16"/>
  <c r="CR29" i="16"/>
  <c r="CS29" i="16"/>
  <c r="C29" i="16"/>
  <c r="L23" i="13"/>
  <c r="K23" i="13"/>
  <c r="J23" i="13"/>
  <c r="I23" i="13"/>
  <c r="I25" i="13" s="1"/>
  <c r="H23" i="13"/>
  <c r="D7" i="13"/>
  <c r="D23" i="13" s="1"/>
  <c r="C7" i="13"/>
  <c r="C23" i="13" s="1"/>
  <c r="C25" i="13" s="1"/>
  <c r="B7" i="13"/>
  <c r="B23" i="13" s="1"/>
  <c r="H8" i="14" l="1"/>
  <c r="H9" i="14"/>
  <c r="H21" i="14"/>
  <c r="H22" i="14"/>
  <c r="H34" i="14"/>
  <c r="H37" i="14"/>
  <c r="H39" i="14"/>
  <c r="H41" i="14"/>
  <c r="H42" i="14"/>
  <c r="H65" i="14"/>
  <c r="H67" i="14"/>
  <c r="H68" i="14"/>
  <c r="H7" i="14"/>
  <c r="D19" i="15"/>
  <c r="D21" i="15"/>
  <c r="D22" i="15"/>
  <c r="D28" i="15"/>
  <c r="D30" i="15"/>
  <c r="D31" i="15"/>
  <c r="D32" i="15"/>
  <c r="D37" i="15"/>
  <c r="D39" i="15"/>
  <c r="D42" i="15"/>
  <c r="D49" i="15"/>
  <c r="D51" i="15"/>
  <c r="D52" i="15"/>
  <c r="D54" i="15"/>
  <c r="D60" i="15"/>
  <c r="D65" i="15"/>
  <c r="D66" i="15"/>
  <c r="D70" i="15"/>
  <c r="D74" i="15"/>
  <c r="D86" i="15"/>
  <c r="D88" i="15"/>
  <c r="D91" i="15"/>
  <c r="D95" i="15"/>
  <c r="D107" i="15"/>
  <c r="D108" i="15"/>
  <c r="D122" i="15"/>
  <c r="D123" i="15"/>
  <c r="D131" i="15"/>
  <c r="D138" i="15"/>
  <c r="D140" i="15"/>
  <c r="D200" i="15"/>
  <c r="D203" i="15"/>
  <c r="D206" i="15"/>
  <c r="D207" i="15"/>
  <c r="D213" i="15"/>
  <c r="D214" i="15"/>
  <c r="D221" i="15"/>
  <c r="D222" i="15"/>
  <c r="D228" i="15"/>
  <c r="D229" i="15"/>
  <c r="D234" i="15"/>
  <c r="D235" i="15"/>
  <c r="D240" i="15"/>
  <c r="D241" i="15"/>
  <c r="D252" i="15"/>
  <c r="D253" i="15"/>
  <c r="D259" i="15"/>
  <c r="D305" i="15"/>
  <c r="D310" i="15"/>
  <c r="D312" i="15"/>
  <c r="D314" i="15"/>
  <c r="D327" i="15"/>
  <c r="D328" i="15"/>
  <c r="D331" i="15"/>
  <c r="D337" i="15"/>
  <c r="D343" i="15"/>
  <c r="D347" i="15"/>
  <c r="D356" i="15"/>
  <c r="D357" i="15"/>
  <c r="D366" i="15"/>
  <c r="D368" i="15"/>
  <c r="D372" i="15"/>
  <c r="D373" i="15"/>
  <c r="D375" i="15"/>
  <c r="D377" i="15"/>
  <c r="D381" i="15"/>
  <c r="D383" i="15"/>
  <c r="D386" i="15"/>
  <c r="D389" i="15"/>
  <c r="D434" i="15"/>
  <c r="D438" i="15"/>
  <c r="D439" i="15"/>
  <c r="D443" i="15"/>
  <c r="D444" i="15"/>
  <c r="D445" i="15"/>
  <c r="D446" i="15"/>
  <c r="D450" i="15"/>
  <c r="D455" i="15"/>
  <c r="D477" i="15"/>
  <c r="D478" i="15"/>
  <c r="D481" i="15"/>
  <c r="D488" i="15"/>
  <c r="D490" i="15"/>
  <c r="D493" i="15"/>
  <c r="D515" i="15"/>
  <c r="D517" i="15"/>
  <c r="D519" i="15"/>
  <c r="D529" i="15"/>
  <c r="D530" i="15"/>
  <c r="D534" i="15"/>
  <c r="D549" i="15"/>
  <c r="D552" i="15"/>
  <c r="D553" i="15"/>
  <c r="D559" i="15"/>
  <c r="D560" i="15"/>
  <c r="D561" i="15"/>
  <c r="D566" i="15"/>
  <c r="D567" i="15"/>
  <c r="D569" i="15"/>
  <c r="D571" i="15"/>
  <c r="D575" i="15"/>
  <c r="D580" i="15"/>
  <c r="D582" i="15"/>
  <c r="D583" i="15"/>
  <c r="D595" i="15"/>
  <c r="D598" i="15"/>
  <c r="D599" i="15"/>
  <c r="D602" i="15"/>
  <c r="D603" i="15"/>
  <c r="D606" i="15"/>
  <c r="D610" i="15"/>
  <c r="D612" i="15"/>
  <c r="D616" i="15"/>
  <c r="D618" i="15"/>
  <c r="D619" i="15"/>
  <c r="D621" i="15"/>
  <c r="D628" i="15"/>
  <c r="D634" i="15"/>
  <c r="D635" i="15"/>
  <c r="D640" i="15"/>
  <c r="D657" i="15"/>
  <c r="D658" i="15"/>
  <c r="D663" i="15"/>
  <c r="D665" i="15"/>
  <c r="D666" i="15"/>
  <c r="D667" i="15"/>
  <c r="D669" i="15"/>
  <c r="D671" i="15"/>
  <c r="D672" i="15"/>
  <c r="D676" i="15"/>
  <c r="D678" i="15"/>
  <c r="D681" i="15"/>
  <c r="D684" i="15"/>
  <c r="D691" i="15"/>
  <c r="D692" i="15"/>
  <c r="D697" i="15"/>
  <c r="D703" i="15"/>
  <c r="D708" i="15"/>
  <c r="D715" i="15"/>
  <c r="D717" i="15"/>
  <c r="D720" i="15"/>
  <c r="D734" i="15"/>
  <c r="D737" i="15"/>
  <c r="D738" i="15"/>
  <c r="D742" i="15"/>
  <c r="D743" i="15"/>
  <c r="D744" i="15"/>
  <c r="D746" i="15"/>
  <c r="D749" i="15"/>
  <c r="D750" i="15"/>
  <c r="D752" i="15"/>
  <c r="D754" i="15"/>
  <c r="D756" i="15"/>
  <c r="D759" i="15"/>
  <c r="D761" i="15"/>
  <c r="D762" i="15"/>
  <c r="D763" i="15"/>
  <c r="D766" i="15"/>
  <c r="D771" i="15"/>
  <c r="D773" i="15"/>
  <c r="D791" i="15"/>
  <c r="D797" i="15"/>
  <c r="D830" i="15"/>
  <c r="D853" i="15"/>
  <c r="D856" i="15"/>
  <c r="D857" i="15"/>
  <c r="D859" i="15"/>
  <c r="D866" i="15"/>
  <c r="D873" i="15"/>
  <c r="D881" i="15"/>
  <c r="D883" i="15"/>
  <c r="D885" i="15"/>
  <c r="D889" i="15"/>
  <c r="D894" i="15"/>
  <c r="D898" i="15"/>
  <c r="D903" i="15"/>
  <c r="D904" i="15"/>
  <c r="D931" i="15"/>
  <c r="D947" i="15"/>
  <c r="D955" i="15"/>
  <c r="D1000" i="15"/>
  <c r="D1001" i="15"/>
  <c r="D1012" i="15"/>
  <c r="D1040" i="15"/>
  <c r="D1107" i="15"/>
  <c r="D1128" i="15"/>
  <c r="D1135" i="15"/>
  <c r="D1147" i="15"/>
  <c r="D1148" i="15"/>
  <c r="D1149" i="15"/>
  <c r="D1160" i="15"/>
  <c r="D1167" i="15"/>
  <c r="D1169" i="15"/>
  <c r="D1170" i="15"/>
  <c r="D1174" i="15"/>
  <c r="D1225" i="15"/>
  <c r="D1226" i="15"/>
  <c r="D1242" i="15"/>
  <c r="D1243" i="15"/>
  <c r="D1284" i="15"/>
  <c r="D1310" i="15"/>
  <c r="D1323" i="15"/>
  <c r="D1335" i="15"/>
  <c r="D1380" i="15"/>
  <c r="D9" i="15"/>
  <c r="D10" i="15"/>
  <c r="F36" i="20" l="1"/>
  <c r="H36" i="20" s="1"/>
  <c r="F35" i="20"/>
  <c r="F34" i="20"/>
  <c r="H34" i="20" s="1"/>
  <c r="F33" i="20"/>
  <c r="H33" i="20" s="1"/>
  <c r="F32" i="20"/>
  <c r="F31" i="20"/>
  <c r="F30" i="20"/>
  <c r="F29" i="20"/>
  <c r="F28" i="20"/>
  <c r="F27" i="20"/>
  <c r="F26" i="20"/>
  <c r="H26" i="20" s="1"/>
  <c r="F25" i="20"/>
  <c r="H25" i="20" s="1"/>
  <c r="F24" i="20"/>
  <c r="F23" i="20"/>
  <c r="F21" i="20"/>
  <c r="H21" i="20" s="1"/>
  <c r="F20" i="20"/>
  <c r="H20" i="20" s="1"/>
  <c r="F19" i="20"/>
  <c r="F18" i="20"/>
  <c r="H18" i="20" s="1"/>
  <c r="F17" i="20"/>
  <c r="H17" i="20" s="1"/>
  <c r="F16" i="20"/>
  <c r="H16" i="20" s="1"/>
  <c r="F15" i="20"/>
  <c r="H15" i="20" s="1"/>
  <c r="F14" i="20"/>
  <c r="H14" i="20" s="1"/>
  <c r="F13" i="20"/>
  <c r="F12" i="20"/>
  <c r="H12" i="20" s="1"/>
  <c r="F11" i="20"/>
  <c r="H11" i="20" s="1"/>
  <c r="F10" i="20"/>
  <c r="H10" i="20" s="1"/>
  <c r="F9" i="20"/>
  <c r="E23" i="20"/>
  <c r="D23" i="20"/>
  <c r="C23" i="20"/>
  <c r="C22" i="20" s="1"/>
  <c r="B23" i="20"/>
  <c r="E22" i="20"/>
  <c r="F22" i="20" s="1"/>
  <c r="B22" i="20"/>
  <c r="E8" i="20"/>
  <c r="E7" i="20" s="1"/>
  <c r="E38" i="20" s="1"/>
  <c r="D8" i="20"/>
  <c r="D7" i="20" s="1"/>
  <c r="C8" i="20"/>
  <c r="C7" i="20" s="1"/>
  <c r="B8" i="20"/>
  <c r="B7" i="20"/>
  <c r="B38" i="20" s="1"/>
  <c r="L38" i="20"/>
  <c r="K38" i="20"/>
  <c r="N38" i="20" s="1"/>
  <c r="J38" i="20"/>
  <c r="G36" i="20"/>
  <c r="G34" i="20"/>
  <c r="G33" i="20"/>
  <c r="G26" i="20"/>
  <c r="G25" i="20"/>
  <c r="N24" i="20"/>
  <c r="N23" i="20"/>
  <c r="M23" i="20"/>
  <c r="G21" i="20"/>
  <c r="N20" i="20"/>
  <c r="M20" i="20"/>
  <c r="G20" i="20"/>
  <c r="N19" i="20"/>
  <c r="M19" i="20"/>
  <c r="N18" i="20"/>
  <c r="M18" i="20"/>
  <c r="G18" i="20"/>
  <c r="N17" i="20"/>
  <c r="M17" i="20"/>
  <c r="G17" i="20"/>
  <c r="N16" i="20"/>
  <c r="M16" i="20"/>
  <c r="G16" i="20"/>
  <c r="N15" i="20"/>
  <c r="M15" i="20"/>
  <c r="G15" i="20"/>
  <c r="N14" i="20"/>
  <c r="M14" i="20"/>
  <c r="G14" i="20"/>
  <c r="N13" i="20"/>
  <c r="M13" i="20"/>
  <c r="N12" i="20"/>
  <c r="M12" i="20"/>
  <c r="G12" i="20"/>
  <c r="N11" i="20"/>
  <c r="M11" i="20"/>
  <c r="G11" i="20"/>
  <c r="N10" i="20"/>
  <c r="M10" i="20"/>
  <c r="G10" i="20"/>
  <c r="N9" i="20"/>
  <c r="M9" i="20"/>
  <c r="G9" i="20"/>
  <c r="N8" i="20"/>
  <c r="M8" i="20"/>
  <c r="N7" i="20"/>
  <c r="M7" i="20"/>
  <c r="B75" i="14"/>
  <c r="C1384" i="15"/>
  <c r="C1379" i="15"/>
  <c r="C1377" i="15"/>
  <c r="C1374" i="15"/>
  <c r="C1373" i="15" s="1"/>
  <c r="C1361" i="15"/>
  <c r="C1355" i="15"/>
  <c r="C1350" i="15"/>
  <c r="C1336" i="15"/>
  <c r="C1321" i="15"/>
  <c r="C1316" i="15"/>
  <c r="C1312" i="15"/>
  <c r="C1303" i="15"/>
  <c r="C1300" i="15"/>
  <c r="C1285" i="15"/>
  <c r="C1272" i="15"/>
  <c r="C1263" i="15"/>
  <c r="C1244" i="15"/>
  <c r="C1224" i="15"/>
  <c r="C1213" i="15"/>
  <c r="C1211" i="15"/>
  <c r="C1208" i="15"/>
  <c r="C1202" i="15"/>
  <c r="C1192" i="15"/>
  <c r="C1185" i="15"/>
  <c r="C1181" i="15"/>
  <c r="C1175" i="15"/>
  <c r="C1168" i="15"/>
  <c r="C1158" i="15"/>
  <c r="C1150" i="15"/>
  <c r="C1143" i="15"/>
  <c r="C1136" i="15"/>
  <c r="C1127" i="15"/>
  <c r="C1113" i="15"/>
  <c r="C1108" i="15"/>
  <c r="C1092" i="15"/>
  <c r="C1082" i="15"/>
  <c r="C1078" i="15"/>
  <c r="C1073" i="15"/>
  <c r="C1066" i="15"/>
  <c r="C1061" i="15"/>
  <c r="C1051" i="15"/>
  <c r="C1041" i="15"/>
  <c r="C1011" i="15"/>
  <c r="D1011" i="15" s="1"/>
  <c r="C1007" i="15"/>
  <c r="C1003" i="15"/>
  <c r="C996" i="15"/>
  <c r="C989" i="15"/>
  <c r="C983" i="15"/>
  <c r="C972" i="15"/>
  <c r="C961" i="15"/>
  <c r="C933" i="15"/>
  <c r="D933" i="15" s="1"/>
  <c r="C905" i="15"/>
  <c r="D905" i="15" s="1"/>
  <c r="C879" i="15"/>
  <c r="D879" i="15" s="1"/>
  <c r="C876" i="15"/>
  <c r="D876" i="15" s="1"/>
  <c r="C874" i="15"/>
  <c r="C872" i="15"/>
  <c r="D872" i="15" s="1"/>
  <c r="C869" i="15"/>
  <c r="C867" i="15"/>
  <c r="C855" i="15"/>
  <c r="D855" i="15" s="1"/>
  <c r="C852" i="15"/>
  <c r="D852" i="15" s="1"/>
  <c r="C837" i="15"/>
  <c r="C835" i="15"/>
  <c r="C833" i="15"/>
  <c r="C827" i="15"/>
  <c r="D827" i="15" s="1"/>
  <c r="C825" i="15"/>
  <c r="C823" i="15"/>
  <c r="C820" i="15"/>
  <c r="C817" i="15"/>
  <c r="C811" i="15"/>
  <c r="C805" i="15"/>
  <c r="C799" i="15"/>
  <c r="C790" i="15"/>
  <c r="D790" i="15" s="1"/>
  <c r="C786" i="15"/>
  <c r="C777" i="15"/>
  <c r="C774" i="15"/>
  <c r="C764" i="15"/>
  <c r="D764" i="15" s="1"/>
  <c r="C760" i="15"/>
  <c r="D760" i="15" s="1"/>
  <c r="C757" i="15"/>
  <c r="D757" i="15" s="1"/>
  <c r="C747" i="15"/>
  <c r="D747" i="15" s="1"/>
  <c r="C735" i="15"/>
  <c r="D735" i="15" s="1"/>
  <c r="C731" i="15"/>
  <c r="D731" i="15" s="1"/>
  <c r="C718" i="15"/>
  <c r="D718" i="15" s="1"/>
  <c r="C713" i="15"/>
  <c r="C710" i="15"/>
  <c r="D710" i="15" s="1"/>
  <c r="C707" i="15"/>
  <c r="D707" i="15" s="1"/>
  <c r="C704" i="15"/>
  <c r="C701" i="15"/>
  <c r="D701" i="15" s="1"/>
  <c r="C698" i="15"/>
  <c r="D698" i="15" s="1"/>
  <c r="C695" i="15"/>
  <c r="D695" i="15" s="1"/>
  <c r="C690" i="15"/>
  <c r="C685" i="15"/>
  <c r="C677" i="15"/>
  <c r="C670" i="15"/>
  <c r="D670" i="15" s="1"/>
  <c r="C664" i="15"/>
  <c r="D664" i="15" s="1"/>
  <c r="C656" i="15"/>
  <c r="D656" i="15" s="1"/>
  <c r="C645" i="15"/>
  <c r="D645" i="15" s="1"/>
  <c r="C641" i="15"/>
  <c r="C632" i="15"/>
  <c r="D632" i="15" s="1"/>
  <c r="C630" i="15"/>
  <c r="C622" i="15"/>
  <c r="C611" i="15"/>
  <c r="C597" i="15"/>
  <c r="C592" i="15"/>
  <c r="C581" i="15"/>
  <c r="C570" i="15"/>
  <c r="C562" i="15"/>
  <c r="C548" i="15"/>
  <c r="C542" i="15"/>
  <c r="C539" i="15"/>
  <c r="C535" i="15"/>
  <c r="C528" i="15"/>
  <c r="C523" i="15"/>
  <c r="C518" i="15"/>
  <c r="C512" i="15"/>
  <c r="C506" i="15"/>
  <c r="C497" i="15"/>
  <c r="C492" i="15"/>
  <c r="C489" i="15"/>
  <c r="C482" i="15"/>
  <c r="C476" i="15"/>
  <c r="C472" i="15"/>
  <c r="C468" i="15"/>
  <c r="C464" i="15"/>
  <c r="C458" i="15"/>
  <c r="C451" i="15"/>
  <c r="C442" i="15"/>
  <c r="C437" i="15"/>
  <c r="C433" i="15"/>
  <c r="C424" i="15"/>
  <c r="C416" i="15"/>
  <c r="C408" i="15"/>
  <c r="C399" i="15"/>
  <c r="C390" i="15"/>
  <c r="C376" i="15"/>
  <c r="C367" i="15"/>
  <c r="C355" i="15"/>
  <c r="C348" i="15"/>
  <c r="C326" i="15"/>
  <c r="C316" i="15"/>
  <c r="C313" i="15"/>
  <c r="C304" i="15"/>
  <c r="C302" i="15"/>
  <c r="C300" i="15"/>
  <c r="C298" i="15"/>
  <c r="C295" i="15"/>
  <c r="C290" i="15"/>
  <c r="C288" i="15"/>
  <c r="C284" i="15"/>
  <c r="C278" i="15"/>
  <c r="C271" i="15"/>
  <c r="C268" i="15"/>
  <c r="C261" i="15"/>
  <c r="C257" i="15"/>
  <c r="C251" i="15"/>
  <c r="C245" i="15"/>
  <c r="C239" i="15"/>
  <c r="C233" i="15"/>
  <c r="C227" i="15"/>
  <c r="C220" i="15"/>
  <c r="C212" i="15"/>
  <c r="C205" i="15"/>
  <c r="C199" i="15"/>
  <c r="C190" i="15"/>
  <c r="C183" i="15"/>
  <c r="C176" i="15"/>
  <c r="C163" i="15"/>
  <c r="C153" i="15"/>
  <c r="C141" i="15"/>
  <c r="C130" i="15"/>
  <c r="C121" i="15"/>
  <c r="C106" i="15"/>
  <c r="C96" i="15"/>
  <c r="C87" i="15"/>
  <c r="C75" i="15"/>
  <c r="C64" i="15"/>
  <c r="C53" i="15"/>
  <c r="C41" i="15"/>
  <c r="C29" i="15"/>
  <c r="C20" i="15"/>
  <c r="C8" i="15"/>
  <c r="B1384" i="15"/>
  <c r="B1379" i="15"/>
  <c r="D1379" i="15" s="1"/>
  <c r="B1374" i="15"/>
  <c r="B1361" i="15"/>
  <c r="B1355" i="15"/>
  <c r="B1350" i="15"/>
  <c r="B1336" i="15"/>
  <c r="B1321" i="15"/>
  <c r="B1316" i="15"/>
  <c r="B1312" i="15"/>
  <c r="B1303" i="15"/>
  <c r="B1300" i="15"/>
  <c r="B1285" i="15"/>
  <c r="B1272" i="15"/>
  <c r="B1263" i="15"/>
  <c r="B1244" i="15"/>
  <c r="B1224" i="15"/>
  <c r="D1224" i="15" s="1"/>
  <c r="B1213" i="15"/>
  <c r="B1211" i="15"/>
  <c r="B1208" i="15"/>
  <c r="B1202" i="15"/>
  <c r="B1192" i="15"/>
  <c r="B1185" i="15"/>
  <c r="B1181" i="15"/>
  <c r="B1175" i="15"/>
  <c r="B1168" i="15"/>
  <c r="B1158" i="15"/>
  <c r="B1150" i="15"/>
  <c r="B1143" i="15"/>
  <c r="D1143" i="15" s="1"/>
  <c r="B1136" i="15"/>
  <c r="B1127" i="15"/>
  <c r="B1113" i="15"/>
  <c r="B1108" i="15"/>
  <c r="B1092" i="15"/>
  <c r="B1082" i="15"/>
  <c r="B1078" i="15"/>
  <c r="B1073" i="15"/>
  <c r="B1066" i="15"/>
  <c r="B1061" i="15"/>
  <c r="B1051" i="15"/>
  <c r="B1041" i="15"/>
  <c r="B1018" i="15"/>
  <c r="B1014" i="15"/>
  <c r="B1010" i="15"/>
  <c r="B1003" i="15"/>
  <c r="B996" i="15"/>
  <c r="D996" i="15" s="1"/>
  <c r="B990" i="15"/>
  <c r="B979" i="15"/>
  <c r="B968" i="15"/>
  <c r="B941" i="15"/>
  <c r="B913" i="15"/>
  <c r="B887" i="15"/>
  <c r="D887" i="15" s="1"/>
  <c r="B884" i="15"/>
  <c r="B882" i="15"/>
  <c r="B880" i="15"/>
  <c r="D880" i="15" s="1"/>
  <c r="B877" i="15"/>
  <c r="D877" i="15" s="1"/>
  <c r="B875" i="15"/>
  <c r="B863" i="15"/>
  <c r="B860" i="15"/>
  <c r="B845" i="15"/>
  <c r="B843" i="15"/>
  <c r="B841" i="15"/>
  <c r="B835" i="15"/>
  <c r="B833" i="15"/>
  <c r="B831" i="15"/>
  <c r="B828" i="15"/>
  <c r="B825" i="15"/>
  <c r="B819" i="15"/>
  <c r="B813" i="15"/>
  <c r="B807" i="15"/>
  <c r="B799" i="15"/>
  <c r="B795" i="15"/>
  <c r="B786" i="15"/>
  <c r="B783" i="15"/>
  <c r="B780" i="15"/>
  <c r="B776" i="15"/>
  <c r="B770" i="15"/>
  <c r="B765" i="15"/>
  <c r="D765" i="15" s="1"/>
  <c r="B755" i="15"/>
  <c r="B751" i="15"/>
  <c r="D751" i="15" s="1"/>
  <c r="B748" i="15"/>
  <c r="D748" i="15" s="1"/>
  <c r="B736" i="15"/>
  <c r="D736" i="15" s="1"/>
  <c r="B732" i="15"/>
  <c r="D732" i="15" s="1"/>
  <c r="B719" i="15"/>
  <c r="B714" i="15"/>
  <c r="D714" i="15" s="1"/>
  <c r="B711" i="15"/>
  <c r="D711" i="15" s="1"/>
  <c r="B706" i="15"/>
  <c r="B702" i="15"/>
  <c r="B699" i="15"/>
  <c r="D699" i="15" s="1"/>
  <c r="B696" i="15"/>
  <c r="D696" i="15" s="1"/>
  <c r="B693" i="15"/>
  <c r="B690" i="15"/>
  <c r="D690" i="15" s="1"/>
  <c r="B687" i="15"/>
  <c r="B682" i="15"/>
  <c r="D682" i="15" s="1"/>
  <c r="B677" i="15"/>
  <c r="B668" i="15"/>
  <c r="B661" i="15"/>
  <c r="D661" i="15" s="1"/>
  <c r="B655" i="15"/>
  <c r="D655" i="15" s="1"/>
  <c r="B647" i="15"/>
  <c r="B637" i="15"/>
  <c r="B633" i="15"/>
  <c r="D633" i="15" s="1"/>
  <c r="B624" i="15"/>
  <c r="B622" i="15"/>
  <c r="B611" i="15"/>
  <c r="B597" i="15"/>
  <c r="D597" i="15" s="1"/>
  <c r="B592" i="15"/>
  <c r="B581" i="15"/>
  <c r="B570" i="15"/>
  <c r="B562" i="15"/>
  <c r="D562" i="15" s="1"/>
  <c r="B548" i="15"/>
  <c r="B542" i="15"/>
  <c r="B539" i="15"/>
  <c r="B535" i="15"/>
  <c r="B528" i="15"/>
  <c r="B523" i="15"/>
  <c r="B518" i="15"/>
  <c r="B512" i="15"/>
  <c r="D512" i="15" s="1"/>
  <c r="B506" i="15"/>
  <c r="B497" i="15"/>
  <c r="B492" i="15"/>
  <c r="B489" i="15"/>
  <c r="D489" i="15" s="1"/>
  <c r="B482" i="15"/>
  <c r="B476" i="15"/>
  <c r="B472" i="15"/>
  <c r="B468" i="15"/>
  <c r="B464" i="15"/>
  <c r="B458" i="15"/>
  <c r="B451" i="15"/>
  <c r="B442" i="15"/>
  <c r="D442" i="15" s="1"/>
  <c r="B437" i="15"/>
  <c r="B433" i="15"/>
  <c r="B424" i="15"/>
  <c r="B416" i="15"/>
  <c r="B408" i="15"/>
  <c r="B399" i="15"/>
  <c r="B390" i="15"/>
  <c r="B376" i="15"/>
  <c r="D376" i="15" s="1"/>
  <c r="B367" i="15"/>
  <c r="B355" i="15"/>
  <c r="B348" i="15"/>
  <c r="B326" i="15"/>
  <c r="D326" i="15" s="1"/>
  <c r="B316" i="15"/>
  <c r="B313" i="15"/>
  <c r="B304" i="15"/>
  <c r="B302" i="15"/>
  <c r="B300" i="15"/>
  <c r="B298" i="15"/>
  <c r="B295" i="15"/>
  <c r="B290" i="15"/>
  <c r="B288" i="15"/>
  <c r="B284" i="15"/>
  <c r="B278" i="15"/>
  <c r="B271" i="15"/>
  <c r="B268" i="15"/>
  <c r="B261" i="15"/>
  <c r="B257" i="15"/>
  <c r="B251" i="15"/>
  <c r="D251" i="15" s="1"/>
  <c r="B245" i="15"/>
  <c r="B239" i="15"/>
  <c r="B233" i="15"/>
  <c r="B227" i="15"/>
  <c r="D227" i="15" s="1"/>
  <c r="B220" i="15"/>
  <c r="B212" i="15"/>
  <c r="B205" i="15"/>
  <c r="B199" i="15"/>
  <c r="D199" i="15" s="1"/>
  <c r="B190" i="15"/>
  <c r="B183" i="15"/>
  <c r="B176" i="15"/>
  <c r="B163" i="15"/>
  <c r="B153" i="15"/>
  <c r="B141" i="15"/>
  <c r="B130" i="15"/>
  <c r="B121" i="15"/>
  <c r="D121" i="15" s="1"/>
  <c r="B106" i="15"/>
  <c r="B96" i="15"/>
  <c r="B87" i="15"/>
  <c r="B75" i="15"/>
  <c r="D75" i="15" s="1"/>
  <c r="B64" i="15"/>
  <c r="B53" i="15"/>
  <c r="B41" i="15"/>
  <c r="B29" i="15"/>
  <c r="D29" i="15" s="1"/>
  <c r="B20" i="15"/>
  <c r="B8" i="15"/>
  <c r="F8" i="12"/>
  <c r="D130" i="15" l="1"/>
  <c r="D233" i="15"/>
  <c r="D304" i="15"/>
  <c r="D611" i="15"/>
  <c r="D1321" i="15"/>
  <c r="D41" i="15"/>
  <c r="D87" i="15"/>
  <c r="D205" i="15"/>
  <c r="D257" i="15"/>
  <c r="D451" i="15"/>
  <c r="D492" i="15"/>
  <c r="D518" i="15"/>
  <c r="D570" i="15"/>
  <c r="H23" i="20"/>
  <c r="D8" i="15"/>
  <c r="D53" i="15"/>
  <c r="D212" i="15"/>
  <c r="D239" i="15"/>
  <c r="D313" i="15"/>
  <c r="D355" i="15"/>
  <c r="D433" i="15"/>
  <c r="D476" i="15"/>
  <c r="D581" i="15"/>
  <c r="D622" i="15"/>
  <c r="D677" i="15"/>
  <c r="D1127" i="15"/>
  <c r="D1158" i="15"/>
  <c r="D1303" i="15"/>
  <c r="D22" i="20"/>
  <c r="D20" i="15"/>
  <c r="D64" i="15"/>
  <c r="D106" i="15"/>
  <c r="D220" i="15"/>
  <c r="D367" i="15"/>
  <c r="D437" i="15"/>
  <c r="D482" i="15"/>
  <c r="D528" i="15"/>
  <c r="D548" i="15"/>
  <c r="D592" i="15"/>
  <c r="D1092" i="15"/>
  <c r="D1168" i="15"/>
  <c r="D1272" i="15"/>
  <c r="B1376" i="15"/>
  <c r="B1373" i="15"/>
  <c r="C1376" i="15"/>
  <c r="F8" i="20"/>
  <c r="F7" i="20" s="1"/>
  <c r="F38" i="20" s="1"/>
  <c r="H9" i="20"/>
  <c r="G8" i="20"/>
  <c r="H22" i="20"/>
  <c r="M38" i="20"/>
  <c r="B1017" i="15"/>
  <c r="D1017" i="15" s="1"/>
  <c r="B1081" i="15"/>
  <c r="B596" i="15"/>
  <c r="C776" i="15"/>
  <c r="D776" i="15" s="1"/>
  <c r="B436" i="15"/>
  <c r="D436" i="15" s="1"/>
  <c r="B547" i="15"/>
  <c r="B1320" i="15"/>
  <c r="C260" i="15"/>
  <c r="C297" i="15"/>
  <c r="C1184" i="15"/>
  <c r="C1302" i="15"/>
  <c r="B260" i="15"/>
  <c r="B1302" i="15"/>
  <c r="C547" i="15"/>
  <c r="C854" i="15"/>
  <c r="D854" i="15" s="1"/>
  <c r="C1010" i="15"/>
  <c r="D1010" i="15" s="1"/>
  <c r="B1223" i="15"/>
  <c r="C491" i="15"/>
  <c r="C596" i="15"/>
  <c r="C1081" i="15"/>
  <c r="C1157" i="15"/>
  <c r="C1320" i="15"/>
  <c r="B315" i="15"/>
  <c r="B785" i="15"/>
  <c r="B886" i="15"/>
  <c r="D886" i="15" s="1"/>
  <c r="B1184" i="15"/>
  <c r="C712" i="15"/>
  <c r="D712" i="15" s="1"/>
  <c r="C878" i="15"/>
  <c r="D878" i="15" s="1"/>
  <c r="C1223" i="15"/>
  <c r="B7" i="15"/>
  <c r="B297" i="15"/>
  <c r="B491" i="15"/>
  <c r="B713" i="15"/>
  <c r="D713" i="15" s="1"/>
  <c r="B862" i="15"/>
  <c r="B1157" i="15"/>
  <c r="C7" i="15"/>
  <c r="C315" i="15"/>
  <c r="C436" i="15"/>
  <c r="D1157" i="15" l="1"/>
  <c r="D297" i="15"/>
  <c r="D315" i="15"/>
  <c r="D1320" i="15"/>
  <c r="D491" i="15"/>
  <c r="D596" i="15"/>
  <c r="D1223" i="15"/>
  <c r="D1302" i="15"/>
  <c r="D1376" i="15"/>
  <c r="D7" i="15"/>
  <c r="D547" i="15"/>
  <c r="D1081" i="15"/>
  <c r="H8" i="20"/>
  <c r="H7" i="20"/>
  <c r="G7" i="20"/>
  <c r="D38" i="20"/>
  <c r="H38" i="20" s="1"/>
  <c r="G23" i="20"/>
  <c r="B6" i="15"/>
  <c r="C6" i="15"/>
  <c r="D6" i="15" l="1"/>
  <c r="D50" i="20"/>
  <c r="G22" i="20"/>
  <c r="C38" i="20"/>
  <c r="G38" i="20" s="1"/>
  <c r="K50" i="20" l="1"/>
  <c r="F9" i="12"/>
  <c r="H8" i="12" s="1"/>
  <c r="C7" i="12"/>
  <c r="C6" i="12" s="1"/>
  <c r="F11" i="12"/>
  <c r="H11" i="12" s="1"/>
  <c r="F12" i="12"/>
  <c r="F13" i="12"/>
  <c r="H13" i="12" s="1"/>
  <c r="F14" i="12"/>
  <c r="H14" i="12" s="1"/>
  <c r="F15" i="12"/>
  <c r="H15" i="12" s="1"/>
  <c r="F16" i="12"/>
  <c r="H16" i="12" s="1"/>
  <c r="F17" i="12"/>
  <c r="H17" i="12" s="1"/>
  <c r="F18" i="12"/>
  <c r="F19" i="12"/>
  <c r="H19" i="12" s="1"/>
  <c r="F20" i="12"/>
  <c r="H20" i="12" s="1"/>
  <c r="F23" i="12"/>
  <c r="F24" i="12"/>
  <c r="H24" i="12" s="1"/>
  <c r="F25" i="12"/>
  <c r="H25" i="12" s="1"/>
  <c r="F26" i="12"/>
  <c r="F27" i="12"/>
  <c r="F28" i="12"/>
  <c r="F29" i="12"/>
  <c r="F30" i="12"/>
  <c r="F31" i="12"/>
  <c r="F32" i="12"/>
  <c r="H32" i="12" s="1"/>
  <c r="F33" i="12"/>
  <c r="H33" i="12" s="1"/>
  <c r="F34" i="12"/>
  <c r="F35" i="12"/>
  <c r="H35" i="12" s="1"/>
  <c r="F10" i="12"/>
  <c r="H10" i="12" s="1"/>
  <c r="F7" i="12" l="1"/>
  <c r="F6" i="12" s="1"/>
  <c r="B9" i="17" l="1"/>
  <c r="G8" i="12" l="1"/>
  <c r="G10" i="12"/>
  <c r="G11" i="12"/>
  <c r="G13" i="12"/>
  <c r="G14" i="12"/>
  <c r="G15" i="12"/>
  <c r="G16" i="12"/>
  <c r="G17" i="12"/>
  <c r="G19" i="12"/>
  <c r="G20" i="12"/>
  <c r="G24" i="12"/>
  <c r="G25" i="12"/>
  <c r="G32" i="12"/>
  <c r="G35" i="12"/>
  <c r="D22" i="12" l="1"/>
  <c r="D21" i="12" l="1"/>
  <c r="G22" i="12"/>
  <c r="B7" i="12"/>
  <c r="B6" i="12" s="1"/>
  <c r="B22" i="12"/>
  <c r="B21" i="12" s="1"/>
  <c r="B74" i="14"/>
  <c r="H7" i="11"/>
  <c r="H14" i="11" s="1"/>
  <c r="I15" i="11"/>
  <c r="C15" i="11"/>
  <c r="J7" i="11"/>
  <c r="J14" i="11" s="1"/>
  <c r="I7" i="11"/>
  <c r="C7" i="11"/>
  <c r="D7" i="11"/>
  <c r="B7" i="11"/>
  <c r="F18" i="14"/>
  <c r="F29" i="14"/>
  <c r="F33" i="14"/>
  <c r="F40" i="14"/>
  <c r="F45" i="14"/>
  <c r="F64" i="14"/>
  <c r="F66" i="14"/>
  <c r="G13" i="14"/>
  <c r="G18" i="14"/>
  <c r="G29" i="14"/>
  <c r="G33" i="14"/>
  <c r="G40" i="14"/>
  <c r="G45" i="14"/>
  <c r="G64" i="14"/>
  <c r="G66" i="14"/>
  <c r="E22" i="12"/>
  <c r="F22" i="12" s="1"/>
  <c r="H22" i="12" s="1"/>
  <c r="E7" i="12"/>
  <c r="E6" i="12" s="1"/>
  <c r="D7" i="12"/>
  <c r="D14" i="11"/>
  <c r="C74" i="14"/>
  <c r="K29" i="14"/>
  <c r="C14" i="11"/>
  <c r="G21" i="12" l="1"/>
  <c r="H66" i="14"/>
  <c r="H33" i="14"/>
  <c r="H7" i="12"/>
  <c r="D6" i="12"/>
  <c r="D37" i="12" s="1"/>
  <c r="G7" i="12"/>
  <c r="H40" i="14"/>
  <c r="H18" i="14"/>
  <c r="H64" i="14"/>
  <c r="F62" i="14"/>
  <c r="E21" i="12"/>
  <c r="F21" i="12" s="1"/>
  <c r="F37" i="12" s="1"/>
  <c r="B37" i="12"/>
  <c r="G12" i="14"/>
  <c r="F12" i="14"/>
  <c r="G62" i="14"/>
  <c r="B84" i="14"/>
  <c r="I14" i="11"/>
  <c r="B14" i="11"/>
  <c r="C22" i="12"/>
  <c r="C18" i="11"/>
  <c r="H37" i="12" l="1"/>
  <c r="G37" i="12"/>
  <c r="H21" i="12"/>
  <c r="H6" i="12"/>
  <c r="G6" i="12"/>
  <c r="H12" i="14"/>
  <c r="H62" i="14"/>
  <c r="F74" i="14"/>
  <c r="E37" i="12"/>
  <c r="G74" i="14"/>
  <c r="C21" i="12"/>
  <c r="B6" i="17"/>
  <c r="B20" i="17" s="1"/>
  <c r="D19" i="17" s="1"/>
  <c r="I18" i="11"/>
  <c r="F82" i="14" l="1"/>
  <c r="I29" i="14" s="1"/>
  <c r="H74" i="14"/>
  <c r="D20" i="17"/>
  <c r="C37" i="12"/>
  <c r="F84" i="14" l="1"/>
</calcChain>
</file>

<file path=xl/sharedStrings.xml><?xml version="1.0" encoding="utf-8"?>
<sst xmlns="http://schemas.openxmlformats.org/spreadsheetml/2006/main" count="2483" uniqueCount="1577">
  <si>
    <t>科目名称</t>
  </si>
  <si>
    <t>工资福利支出</t>
  </si>
  <si>
    <t>商品和服务支出</t>
  </si>
  <si>
    <t>对个人和家庭的补助</t>
  </si>
  <si>
    <t>对企事业单位的补贴</t>
  </si>
  <si>
    <t>债务利息支出</t>
  </si>
  <si>
    <t>基本建设支出</t>
  </si>
  <si>
    <t>其他资本性支出</t>
  </si>
  <si>
    <t>其他支出</t>
  </si>
  <si>
    <t>调入预算稳定调节基金</t>
    <phoneticPr fontId="17" type="noConversion"/>
  </si>
  <si>
    <t>六、国有土地使用权出让收入</t>
  </si>
  <si>
    <t>九、彩票公益金收入</t>
  </si>
  <si>
    <t>十、污水处理费收入</t>
  </si>
  <si>
    <t>十一、彩票发行机构和彩票销售机构的业务费用</t>
    <phoneticPr fontId="17" type="noConversion"/>
  </si>
  <si>
    <t>十二、其他基金收入</t>
  </si>
  <si>
    <t>一、社会保障和就业支出</t>
  </si>
  <si>
    <t>二、城乡社区支出</t>
  </si>
  <si>
    <t xml:space="preserve">    国有土地使用权出让收入及对应专项债务收入安排的支出</t>
  </si>
  <si>
    <t xml:space="preserve">    城市公用事业附加及对应专项债务收入安排的支出</t>
  </si>
  <si>
    <t xml:space="preserve">    国有土地收益基金及对应专项债务收入安排的支出</t>
  </si>
  <si>
    <t xml:space="preserve">    农业土地开发资金及对应专项债务收入安排的支出</t>
  </si>
  <si>
    <t xml:space="preserve">    新增建设用地土地有偿使用费及对应专项债务收入安排的支出</t>
  </si>
  <si>
    <t xml:space="preserve">      基本农田建设和保护支出</t>
  </si>
  <si>
    <t xml:space="preserve">      土地整理支出</t>
  </si>
  <si>
    <t xml:space="preserve">    城市基础设施配套费及对应专项债务收入安排的支出</t>
  </si>
  <si>
    <t xml:space="preserve">    污水处理费及对应专项债务收入安排的支出</t>
  </si>
  <si>
    <t>六、债务付息支出</t>
  </si>
  <si>
    <t xml:space="preserve">    地方政府专项债务付息支出</t>
  </si>
  <si>
    <t xml:space="preserve">一、国有资本经营预算支出 </t>
  </si>
  <si>
    <t xml:space="preserve">  1、解决历史遗留问题及改革成本支出</t>
    <phoneticPr fontId="17" type="noConversion"/>
  </si>
  <si>
    <t xml:space="preserve">  2、国有企业资本金注入</t>
    <phoneticPr fontId="17" type="noConversion"/>
  </si>
  <si>
    <t xml:space="preserve">  3、其他国有资本经营预算支出</t>
    <phoneticPr fontId="17" type="noConversion"/>
  </si>
  <si>
    <r>
      <t xml:space="preserve">       </t>
    </r>
    <r>
      <rPr>
        <sz val="12"/>
        <rFont val="宋体"/>
        <family val="3"/>
        <charset val="134"/>
      </rPr>
      <t>厂办大集体改革支出</t>
    </r>
    <phoneticPr fontId="17" type="noConversion"/>
  </si>
  <si>
    <r>
      <t xml:space="preserve">      </t>
    </r>
    <r>
      <rPr>
        <sz val="12"/>
        <rFont val="宋体"/>
        <family val="3"/>
        <charset val="134"/>
      </rPr>
      <t xml:space="preserve"> </t>
    </r>
    <r>
      <rPr>
        <sz val="12"/>
        <rFont val="宋体"/>
        <family val="3"/>
        <charset val="134"/>
      </rPr>
      <t xml:space="preserve">国有经济结构调整支出   </t>
    </r>
    <phoneticPr fontId="17" type="noConversion"/>
  </si>
  <si>
    <t>转移性收入</t>
  </si>
  <si>
    <t xml:space="preserve">  国有资本经营预算转移支付收入</t>
    <phoneticPr fontId="17" type="noConversion"/>
  </si>
  <si>
    <t xml:space="preserve">  上年结余收入</t>
    <phoneticPr fontId="17" type="noConversion"/>
  </si>
  <si>
    <t>转移性支出</t>
    <phoneticPr fontId="17" type="noConversion"/>
  </si>
  <si>
    <t xml:space="preserve">  结转下年支出</t>
    <phoneticPr fontId="17" type="noConversion"/>
  </si>
  <si>
    <t>一、保费收入</t>
  </si>
  <si>
    <t>1、失业保险费收入</t>
  </si>
  <si>
    <t>3、工伤保险费收入</t>
  </si>
  <si>
    <t>4、生育保险费收入</t>
  </si>
  <si>
    <t>5、城镇居民基本医疗保险费收入</t>
  </si>
  <si>
    <t>6、机关事业单位养老保险费收入</t>
  </si>
  <si>
    <t>二、利息收入</t>
  </si>
  <si>
    <t>三、财政补贴收入</t>
  </si>
  <si>
    <t>四、其他收入</t>
  </si>
  <si>
    <t>六、机关事业单位养老保险基金支出</t>
  </si>
  <si>
    <t>单位：万元</t>
  </si>
  <si>
    <r>
      <t>收</t>
    </r>
    <r>
      <rPr>
        <b/>
        <sz val="14"/>
        <rFont val="Times New Roman"/>
        <family val="1"/>
      </rPr>
      <t xml:space="preserve">        </t>
    </r>
    <r>
      <rPr>
        <b/>
        <sz val="14"/>
        <rFont val="宋体"/>
        <family val="3"/>
        <charset val="134"/>
      </rPr>
      <t>入</t>
    </r>
  </si>
  <si>
    <r>
      <t>支</t>
    </r>
    <r>
      <rPr>
        <b/>
        <sz val="14"/>
        <rFont val="Times New Roman"/>
        <family val="1"/>
      </rPr>
      <t xml:space="preserve">        </t>
    </r>
    <r>
      <rPr>
        <b/>
        <sz val="14"/>
        <rFont val="宋体"/>
        <family val="3"/>
        <charset val="134"/>
      </rPr>
      <t>出</t>
    </r>
  </si>
  <si>
    <r>
      <t>项</t>
    </r>
    <r>
      <rPr>
        <b/>
        <sz val="14"/>
        <rFont val="Times New Roman"/>
        <family val="1"/>
      </rPr>
      <t xml:space="preserve">    </t>
    </r>
    <r>
      <rPr>
        <b/>
        <sz val="14"/>
        <rFont val="宋体"/>
        <family val="3"/>
        <charset val="134"/>
      </rPr>
      <t>目</t>
    </r>
  </si>
  <si>
    <t>预算数</t>
  </si>
  <si>
    <t>决算数</t>
  </si>
  <si>
    <t>占预算％</t>
  </si>
  <si>
    <t>一、税收收入</t>
  </si>
  <si>
    <t>二、非税收入</t>
  </si>
  <si>
    <t>上级补助收入</t>
  </si>
  <si>
    <t>※</t>
  </si>
  <si>
    <t>上解上级支出</t>
  </si>
  <si>
    <t>下级上解收入</t>
  </si>
  <si>
    <t>补助下级支出</t>
  </si>
  <si>
    <t>地方政府债券还本支出</t>
  </si>
  <si>
    <t>上年结余</t>
  </si>
  <si>
    <t>转贷地方政府债券支出</t>
  </si>
  <si>
    <t>调入资金</t>
  </si>
  <si>
    <t>累计结余</t>
  </si>
  <si>
    <r>
      <t xml:space="preserve">    </t>
    </r>
    <r>
      <rPr>
        <sz val="14"/>
        <rFont val="宋体"/>
        <family val="3"/>
        <charset val="134"/>
      </rPr>
      <t>减：结转下年支出</t>
    </r>
  </si>
  <si>
    <r>
      <t xml:space="preserve">    </t>
    </r>
    <r>
      <rPr>
        <sz val="14"/>
        <rFont val="宋体"/>
        <family val="3"/>
        <charset val="134"/>
      </rPr>
      <t>等：净结余</t>
    </r>
  </si>
  <si>
    <r>
      <t>收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入</t>
    </r>
  </si>
  <si>
    <t>支出</t>
  </si>
  <si>
    <r>
      <t>项</t>
    </r>
    <r>
      <rPr>
        <b/>
        <sz val="12"/>
        <rFont val="Times New Roman"/>
        <family val="1"/>
      </rPr>
      <t xml:space="preserve">      </t>
    </r>
    <r>
      <rPr>
        <b/>
        <sz val="12"/>
        <rFont val="宋体"/>
        <family val="3"/>
        <charset val="134"/>
      </rPr>
      <t>目</t>
    </r>
  </si>
  <si>
    <t>一、政府住房基金收入</t>
  </si>
  <si>
    <t>二、散装水泥专项资金收入</t>
  </si>
  <si>
    <t>三、新型墙体材料专项基金收入</t>
  </si>
  <si>
    <t>四、城市公用事业附加收入</t>
  </si>
  <si>
    <t>五、城市基础设施配套费收入</t>
  </si>
  <si>
    <t>七、国有土地收益基金收入</t>
  </si>
  <si>
    <t>八、农业土地开发资金收入</t>
  </si>
  <si>
    <t>上年结余收入</t>
  </si>
  <si>
    <t>上解支出</t>
  </si>
  <si>
    <t>调出资金</t>
  </si>
  <si>
    <t>年终结余</t>
  </si>
  <si>
    <r>
      <t>项</t>
    </r>
    <r>
      <rPr>
        <b/>
        <sz val="12"/>
        <rFont val="Times New Roman"/>
        <family val="1"/>
      </rPr>
      <t xml:space="preserve">   </t>
    </r>
    <r>
      <rPr>
        <b/>
        <sz val="12"/>
        <rFont val="宋体"/>
        <family val="3"/>
        <charset val="134"/>
      </rPr>
      <t>目</t>
    </r>
  </si>
  <si>
    <t>一、利润收入</t>
  </si>
  <si>
    <t>结转下年</t>
  </si>
  <si>
    <t xml:space="preserve">    工商税收</t>
  </si>
  <si>
    <r>
      <t xml:space="preserve">                </t>
    </r>
    <r>
      <rPr>
        <sz val="14"/>
        <rFont val="宋体"/>
        <family val="3"/>
        <charset val="134"/>
      </rPr>
      <t>增值税</t>
    </r>
  </si>
  <si>
    <r>
      <t xml:space="preserve">                </t>
    </r>
    <r>
      <rPr>
        <sz val="14"/>
        <rFont val="宋体"/>
        <family val="3"/>
        <charset val="134"/>
      </rPr>
      <t>营业税</t>
    </r>
  </si>
  <si>
    <r>
      <t xml:space="preserve">                </t>
    </r>
    <r>
      <rPr>
        <sz val="14"/>
        <rFont val="宋体"/>
        <family val="3"/>
        <charset val="134"/>
      </rPr>
      <t>企业所得税</t>
    </r>
  </si>
  <si>
    <r>
      <t xml:space="preserve">                </t>
    </r>
    <r>
      <rPr>
        <sz val="14"/>
        <rFont val="宋体"/>
        <family val="3"/>
        <charset val="134"/>
      </rPr>
      <t>个人所得税</t>
    </r>
  </si>
  <si>
    <r>
      <t xml:space="preserve">                </t>
    </r>
    <r>
      <rPr>
        <sz val="14"/>
        <rFont val="宋体"/>
        <family val="3"/>
        <charset val="134"/>
      </rPr>
      <t>资源税</t>
    </r>
  </si>
  <si>
    <r>
      <t xml:space="preserve">                </t>
    </r>
    <r>
      <rPr>
        <sz val="14"/>
        <rFont val="宋体"/>
        <family val="3"/>
        <charset val="134"/>
      </rPr>
      <t>城市维护建设税</t>
    </r>
  </si>
  <si>
    <r>
      <t xml:space="preserve">                </t>
    </r>
    <r>
      <rPr>
        <sz val="14"/>
        <rFont val="宋体"/>
        <family val="3"/>
        <charset val="134"/>
      </rPr>
      <t>房产税</t>
    </r>
  </si>
  <si>
    <r>
      <t xml:space="preserve">                </t>
    </r>
    <r>
      <rPr>
        <sz val="14"/>
        <rFont val="宋体"/>
        <family val="3"/>
        <charset val="134"/>
      </rPr>
      <t>印花税</t>
    </r>
  </si>
  <si>
    <r>
      <t xml:space="preserve">                </t>
    </r>
    <r>
      <rPr>
        <sz val="14"/>
        <rFont val="宋体"/>
        <family val="3"/>
        <charset val="134"/>
      </rPr>
      <t>城镇土地使用税</t>
    </r>
  </si>
  <si>
    <r>
      <t xml:space="preserve">                </t>
    </r>
    <r>
      <rPr>
        <sz val="14"/>
        <rFont val="宋体"/>
        <family val="3"/>
        <charset val="134"/>
      </rPr>
      <t>土地增值税</t>
    </r>
  </si>
  <si>
    <r>
      <t xml:space="preserve">                </t>
    </r>
    <r>
      <rPr>
        <sz val="14"/>
        <rFont val="宋体"/>
        <family val="3"/>
        <charset val="134"/>
      </rPr>
      <t>车船税</t>
    </r>
  </si>
  <si>
    <t xml:space="preserve">    耕地占用税</t>
  </si>
  <si>
    <t xml:space="preserve">    契税</t>
  </si>
  <si>
    <t xml:space="preserve">    专项收入</t>
  </si>
  <si>
    <t xml:space="preserve">        排污费收入</t>
  </si>
  <si>
    <t xml:space="preserve">        教育费附加收入</t>
  </si>
  <si>
    <t xml:space="preserve">        其他专项收入</t>
  </si>
  <si>
    <r>
      <t xml:space="preserve">        </t>
    </r>
    <r>
      <rPr>
        <sz val="14"/>
        <rFont val="宋体"/>
        <family val="3"/>
        <charset val="134"/>
      </rPr>
      <t>行政事业性收费收入</t>
    </r>
  </si>
  <si>
    <r>
      <t xml:space="preserve">        </t>
    </r>
    <r>
      <rPr>
        <sz val="14"/>
        <rFont val="宋体"/>
        <family val="3"/>
        <charset val="134"/>
      </rPr>
      <t>罚没收入</t>
    </r>
  </si>
  <si>
    <r>
      <t xml:space="preserve">        </t>
    </r>
    <r>
      <rPr>
        <sz val="14"/>
        <rFont val="宋体"/>
        <family val="3"/>
        <charset val="134"/>
      </rPr>
      <t>其他收入</t>
    </r>
  </si>
  <si>
    <t>一、失业保险基金支出</t>
  </si>
  <si>
    <t>三、工伤保险基金支出</t>
  </si>
  <si>
    <t>四、生育保险基金支出</t>
  </si>
  <si>
    <t>政府性基金收入小计</t>
    <phoneticPr fontId="17" type="noConversion"/>
  </si>
  <si>
    <t>政府性基金收入总计</t>
    <phoneticPr fontId="17" type="noConversion"/>
  </si>
  <si>
    <t>决算数</t>
    <phoneticPr fontId="17" type="noConversion"/>
  </si>
  <si>
    <r>
      <t>收</t>
    </r>
    <r>
      <rPr>
        <b/>
        <sz val="12"/>
        <rFont val="Times New Roman"/>
        <family val="1"/>
      </rPr>
      <t xml:space="preserve">   </t>
    </r>
    <r>
      <rPr>
        <b/>
        <sz val="12"/>
        <rFont val="宋体"/>
        <family val="3"/>
        <charset val="134"/>
      </rPr>
      <t>入</t>
    </r>
  </si>
  <si>
    <r>
      <t>支</t>
    </r>
    <r>
      <rPr>
        <b/>
        <sz val="12"/>
        <rFont val="Times New Roman"/>
        <family val="1"/>
      </rPr>
      <t xml:space="preserve">   </t>
    </r>
    <r>
      <rPr>
        <b/>
        <sz val="12"/>
        <rFont val="宋体"/>
        <family val="3"/>
        <charset val="134"/>
      </rPr>
      <t>出</t>
    </r>
  </si>
  <si>
    <t>国有资本经营预算收入总计</t>
    <phoneticPr fontId="17" type="noConversion"/>
  </si>
  <si>
    <t>国有资本经营预算支出总计</t>
    <phoneticPr fontId="17" type="noConversion"/>
  </si>
  <si>
    <t>一般公共预算收入小计</t>
    <phoneticPr fontId="17" type="noConversion"/>
  </si>
  <si>
    <t>一般公共预算收入总计</t>
    <phoneticPr fontId="17" type="noConversion"/>
  </si>
  <si>
    <t>一般公共预算支出小计</t>
    <phoneticPr fontId="17" type="noConversion"/>
  </si>
  <si>
    <t>一般公共预算支出总计</t>
    <phoneticPr fontId="17" type="noConversion"/>
  </si>
  <si>
    <t>国有资本经营预算收入小计</t>
    <phoneticPr fontId="17" type="noConversion"/>
  </si>
  <si>
    <t>国有资本经营预算支出小计</t>
    <phoneticPr fontId="17" type="noConversion"/>
  </si>
  <si>
    <t>与上年比＋－％</t>
    <phoneticPr fontId="17" type="noConversion"/>
  </si>
  <si>
    <t>与上年比+－％</t>
    <phoneticPr fontId="17" type="noConversion"/>
  </si>
  <si>
    <t>安排预算稳定调节基金</t>
    <phoneticPr fontId="17" type="noConversion"/>
  </si>
  <si>
    <t>与上年可比+－％</t>
    <phoneticPr fontId="17" type="noConversion"/>
  </si>
  <si>
    <t>单位：万元</t>
    <phoneticPr fontId="17" type="noConversion"/>
  </si>
  <si>
    <t xml:space="preserve">    大中型水库移民后期扶持基金支出</t>
  </si>
  <si>
    <t xml:space="preserve">    政府住房基金支出</t>
  </si>
  <si>
    <t xml:space="preserve">        管理费用支出</t>
  </si>
  <si>
    <t xml:space="preserve">        廉租住房支出</t>
  </si>
  <si>
    <t xml:space="preserve">        公共租赁住房支出</t>
  </si>
  <si>
    <t xml:space="preserve">        公共租赁住房维护和管理支出</t>
  </si>
  <si>
    <t xml:space="preserve">        征地和拆迁补偿支出</t>
  </si>
  <si>
    <t xml:space="preserve">        土地开发支出</t>
  </si>
  <si>
    <t xml:space="preserve">        城市建设支出</t>
  </si>
  <si>
    <t xml:space="preserve">        补助被征地农民支出</t>
  </si>
  <si>
    <t xml:space="preserve">        土地出让业务支出</t>
  </si>
  <si>
    <t xml:space="preserve">        支付破产或改制企业职工安置费</t>
  </si>
  <si>
    <t xml:space="preserve">        棚户区改造支出</t>
  </si>
  <si>
    <t xml:space="preserve">        其他国有土地使用权出让收入安排的支出</t>
  </si>
  <si>
    <t xml:space="preserve">        城市公共设施</t>
  </si>
  <si>
    <t xml:space="preserve">        其他城市公用事业附加安排的支出</t>
  </si>
  <si>
    <t xml:space="preserve">        城市环境卫生</t>
  </si>
  <si>
    <t xml:space="preserve">        城市防洪</t>
  </si>
  <si>
    <t xml:space="preserve">        其他城市基础设施配套费安排的支出</t>
  </si>
  <si>
    <t xml:space="preserve">    散装水泥专项资金支出</t>
  </si>
  <si>
    <t xml:space="preserve">        技术研发与推广</t>
  </si>
  <si>
    <t xml:space="preserve">        宣传</t>
  </si>
  <si>
    <t xml:space="preserve">        其他散装水泥专项资金支出</t>
  </si>
  <si>
    <t xml:space="preserve">    新型墙体材料专项基金支出</t>
  </si>
  <si>
    <t xml:space="preserve">        示范项目补贴</t>
  </si>
  <si>
    <t xml:space="preserve">        其他新型墙体材料专项基金支出</t>
  </si>
  <si>
    <t xml:space="preserve">    旅游发展基金支出</t>
  </si>
  <si>
    <t xml:space="preserve">        地方旅游开发项目补助</t>
  </si>
  <si>
    <t xml:space="preserve">    其他政府性基金支出</t>
  </si>
  <si>
    <t xml:space="preserve">    彩票发行销售机构业务费安排的支出</t>
  </si>
  <si>
    <t xml:space="preserve">        福利彩票销售机构的业务费支出</t>
  </si>
  <si>
    <t xml:space="preserve">    彩票公益金安排的支出</t>
  </si>
  <si>
    <t xml:space="preserve">        用于社会福利的彩票公益金</t>
  </si>
  <si>
    <t xml:space="preserve">        用于体育事业的彩票公益金支出</t>
  </si>
  <si>
    <t xml:space="preserve">        用于教育事业的彩票公益金支出</t>
  </si>
  <si>
    <t xml:space="preserve">        用于残疾人事业的彩票公益金支出</t>
  </si>
  <si>
    <t>政府性基金支出小计</t>
    <phoneticPr fontId="17" type="noConversion"/>
  </si>
  <si>
    <t>政府性基金支出总计</t>
    <phoneticPr fontId="17" type="noConversion"/>
  </si>
  <si>
    <t xml:space="preserve">  1、纺织轻工企业利润收入</t>
  </si>
  <si>
    <t xml:space="preserve">  2、投资服务企业利润收入</t>
  </si>
  <si>
    <t xml:space="preserve">  3、建筑施工企业利润收入</t>
  </si>
  <si>
    <t xml:space="preserve">  4、房地产企业利润收入</t>
  </si>
  <si>
    <t>二、产权转让收入</t>
  </si>
  <si>
    <t xml:space="preserve">  1、其他国有资本经营预算企业产权转让收入</t>
  </si>
  <si>
    <t>1、失业保险金</t>
  </si>
  <si>
    <t>2、医疗保险费</t>
  </si>
  <si>
    <t>3、丧葬抚恤补助</t>
  </si>
  <si>
    <t>4、职业培训和职业介绍补贴</t>
  </si>
  <si>
    <t>5、其他失业保险基金支出</t>
  </si>
  <si>
    <t>1、基本医疗保险统筹基金</t>
  </si>
  <si>
    <t>2、医疗保险个人账户基金</t>
  </si>
  <si>
    <t>1、工伤保险待遇</t>
  </si>
  <si>
    <t>五、城镇居民基本医疗保险基金支出</t>
  </si>
  <si>
    <t>单位：万元</t>
    <phoneticPr fontId="17" type="noConversion"/>
  </si>
  <si>
    <t>调整预算数</t>
    <phoneticPr fontId="17" type="noConversion"/>
  </si>
  <si>
    <t>与上年比+－％</t>
    <phoneticPr fontId="17" type="noConversion"/>
  </si>
  <si>
    <t>与上年比     ＋－％</t>
    <phoneticPr fontId="17" type="noConversion"/>
  </si>
  <si>
    <r>
      <t>2016</t>
    </r>
    <r>
      <rPr>
        <b/>
        <sz val="14"/>
        <rFont val="宋体"/>
        <family val="3"/>
        <charset val="134"/>
      </rPr>
      <t>年决算数</t>
    </r>
    <phoneticPr fontId="17" type="noConversion"/>
  </si>
  <si>
    <r>
      <t xml:space="preserve">        </t>
    </r>
    <r>
      <rPr>
        <sz val="14"/>
        <color indexed="0"/>
        <rFont val="宋体"/>
        <family val="3"/>
        <charset val="134"/>
      </rPr>
      <t>地方教育附加收入</t>
    </r>
  </si>
  <si>
    <r>
      <t xml:space="preserve">        </t>
    </r>
    <r>
      <rPr>
        <sz val="14"/>
        <color indexed="0"/>
        <rFont val="宋体"/>
        <family val="3"/>
        <charset val="134"/>
      </rPr>
      <t>残疾人就业保障金收入</t>
    </r>
  </si>
  <si>
    <r>
      <t xml:space="preserve">        </t>
    </r>
    <r>
      <rPr>
        <sz val="14"/>
        <color indexed="0"/>
        <rFont val="宋体"/>
        <family val="3"/>
        <charset val="134"/>
      </rPr>
      <t>教育资金收入</t>
    </r>
  </si>
  <si>
    <r>
      <t xml:space="preserve">        </t>
    </r>
    <r>
      <rPr>
        <sz val="14"/>
        <color indexed="0"/>
        <rFont val="宋体"/>
        <family val="3"/>
        <charset val="134"/>
      </rPr>
      <t>农田水利建设资金收入</t>
    </r>
  </si>
  <si>
    <r>
      <t xml:space="preserve">        </t>
    </r>
    <r>
      <rPr>
        <sz val="14"/>
        <color indexed="0"/>
        <rFont val="宋体"/>
        <family val="3"/>
        <charset val="134"/>
      </rPr>
      <t>政府住房基金</t>
    </r>
  </si>
  <si>
    <r>
      <t xml:space="preserve">        </t>
    </r>
    <r>
      <rPr>
        <sz val="14"/>
        <color indexed="0"/>
        <rFont val="宋体"/>
        <family val="3"/>
        <charset val="134"/>
      </rPr>
      <t>水利建设基金</t>
    </r>
  </si>
  <si>
    <r>
      <t xml:space="preserve">        </t>
    </r>
    <r>
      <rPr>
        <sz val="14"/>
        <rFont val="宋体"/>
        <family val="3"/>
        <charset val="134"/>
      </rPr>
      <t>国有资本经营收入</t>
    </r>
  </si>
  <si>
    <r>
      <t xml:space="preserve">        </t>
    </r>
    <r>
      <rPr>
        <sz val="14"/>
        <rFont val="宋体"/>
        <family val="3"/>
        <charset val="134"/>
      </rPr>
      <t>国有资源（资产）有偿使用收入</t>
    </r>
  </si>
  <si>
    <t xml:space="preserve">  新增一般债券收入</t>
    <phoneticPr fontId="17" type="noConversion"/>
  </si>
  <si>
    <t xml:space="preserve">  置换一般债券收入</t>
    <phoneticPr fontId="17" type="noConversion"/>
  </si>
  <si>
    <t xml:space="preserve">  异地扶贫搬迁债券收入</t>
    <phoneticPr fontId="17" type="noConversion"/>
  </si>
  <si>
    <t xml:space="preserve">  异地扶贫搬迁债券支出</t>
    <phoneticPr fontId="17" type="noConversion"/>
  </si>
  <si>
    <t xml:space="preserve">  置换一般债券还本支出</t>
    <phoneticPr fontId="17" type="noConversion"/>
  </si>
  <si>
    <t>地方政府一般债券还本支出</t>
    <phoneticPr fontId="17" type="noConversion"/>
  </si>
  <si>
    <t xml:space="preserve">  其他资金还本支出</t>
    <phoneticPr fontId="17" type="noConversion"/>
  </si>
  <si>
    <t>地方政府一般债券转贷收入</t>
    <phoneticPr fontId="17" type="noConversion"/>
  </si>
  <si>
    <t>转贷地方政府一般债券支出</t>
    <phoneticPr fontId="17" type="noConversion"/>
  </si>
  <si>
    <t xml:space="preserve">  转贷地方政府新增一般债券支出</t>
    <phoneticPr fontId="17" type="noConversion"/>
  </si>
  <si>
    <t xml:space="preserve">  转贷地方政府置换一般债券支出</t>
    <phoneticPr fontId="17" type="noConversion"/>
  </si>
  <si>
    <t>地方政府专项债券收入</t>
    <phoneticPr fontId="17" type="noConversion"/>
  </si>
  <si>
    <t xml:space="preserve">  新增专项债券收入</t>
    <phoneticPr fontId="17" type="noConversion"/>
  </si>
  <si>
    <t xml:space="preserve">  置换专项债券收入</t>
    <phoneticPr fontId="17" type="noConversion"/>
  </si>
  <si>
    <t xml:space="preserve">  政府性基金结余</t>
    <phoneticPr fontId="17" type="noConversion"/>
  </si>
  <si>
    <t xml:space="preserve">  置换专项债券结余</t>
    <phoneticPr fontId="17" type="noConversion"/>
  </si>
  <si>
    <t xml:space="preserve">  一般公共预算结余</t>
    <phoneticPr fontId="17" type="noConversion"/>
  </si>
  <si>
    <t xml:space="preserve">  置换一般债券结余</t>
    <phoneticPr fontId="17" type="noConversion"/>
  </si>
  <si>
    <t xml:space="preserve">  转贷地方政府置换专项债券支出</t>
    <phoneticPr fontId="17" type="noConversion"/>
  </si>
  <si>
    <t xml:space="preserve">  置换专项债券还本支出</t>
    <phoneticPr fontId="17" type="noConversion"/>
  </si>
  <si>
    <t>年初预算数</t>
    <phoneticPr fontId="17" type="noConversion"/>
  </si>
  <si>
    <t>三、农林水支出</t>
    <phoneticPr fontId="17" type="noConversion"/>
  </si>
  <si>
    <t>四、资源勘探信息等支出</t>
    <phoneticPr fontId="17" type="noConversion"/>
  </si>
  <si>
    <t>五、商业服务业等支出</t>
    <phoneticPr fontId="17" type="noConversion"/>
  </si>
  <si>
    <t>六、其他支出</t>
    <phoneticPr fontId="17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</si>
  <si>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新菜地开发建设基金及对应专项债务收入安排的支出</t>
    </r>
    <phoneticPr fontId="17" type="noConversion"/>
  </si>
  <si>
    <r>
      <t xml:space="preserve"> </t>
    </r>
    <r>
      <rPr>
        <sz val="12"/>
        <rFont val="宋体"/>
        <family val="3"/>
        <charset val="134"/>
      </rPr>
      <t xml:space="preserve">       其他</t>
    </r>
    <r>
      <rPr>
        <sz val="12"/>
        <rFont val="宋体"/>
        <family val="3"/>
        <charset val="134"/>
      </rPr>
      <t>新菜地开发建设基金及对应专项债务收入安排的支出</t>
    </r>
    <phoneticPr fontId="17" type="noConversion"/>
  </si>
  <si>
    <r>
      <t xml:space="preserve"> </t>
    </r>
    <r>
      <rPr>
        <sz val="12"/>
        <rFont val="宋体"/>
        <family val="3"/>
        <charset val="134"/>
      </rPr>
      <t xml:space="preserve">   </t>
    </r>
    <r>
      <rPr>
        <sz val="12"/>
        <rFont val="宋体"/>
        <family val="3"/>
        <charset val="134"/>
      </rPr>
      <t>小型水库移民扶助基金及对应专项债务收入安排的支出</t>
    </r>
    <phoneticPr fontId="17" type="noConversion"/>
  </si>
  <si>
    <r>
      <t xml:space="preserve"> </t>
    </r>
    <r>
      <rPr>
        <sz val="12"/>
        <rFont val="宋体"/>
        <family val="3"/>
        <charset val="134"/>
      </rPr>
      <t xml:space="preserve">       其他小型水库移民扶助基金支出</t>
    </r>
    <phoneticPr fontId="17" type="noConversion"/>
  </si>
  <si>
    <r>
      <t xml:space="preserve">  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其他大中型水库移民后期扶持基金支出</t>
    </r>
    <phoneticPr fontId="17" type="noConversion"/>
  </si>
  <si>
    <r>
      <t xml:space="preserve">  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污水处理设施建设和运营</t>
    </r>
    <phoneticPr fontId="17" type="noConversion"/>
  </si>
  <si>
    <r>
      <t xml:space="preserve">  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代征手续费</t>
    </r>
    <phoneticPr fontId="17" type="noConversion"/>
  </si>
  <si>
    <r>
      <t xml:space="preserve">      </t>
    </r>
    <r>
      <rPr>
        <sz val="12"/>
        <rFont val="宋体"/>
        <family val="3"/>
        <charset val="134"/>
      </rPr>
      <t xml:space="preserve">  </t>
    </r>
    <r>
      <rPr>
        <sz val="12"/>
        <rFont val="宋体"/>
        <family val="3"/>
        <charset val="134"/>
      </rPr>
      <t>国有土地使用权出让金债务付息支出</t>
    </r>
    <phoneticPr fontId="17" type="noConversion"/>
  </si>
  <si>
    <r>
      <rPr>
        <sz val="12"/>
        <rFont val="黑体"/>
        <family val="3"/>
        <charset val="134"/>
      </rPr>
      <t>附表</t>
    </r>
    <r>
      <rPr>
        <sz val="12"/>
        <rFont val="Times New Roman"/>
        <family val="1"/>
      </rPr>
      <t>2</t>
    </r>
    <phoneticPr fontId="17" type="noConversion"/>
  </si>
  <si>
    <r>
      <rPr>
        <sz val="12"/>
        <rFont val="黑体"/>
        <family val="3"/>
        <charset val="134"/>
      </rPr>
      <t>附表</t>
    </r>
    <r>
      <rPr>
        <sz val="12"/>
        <rFont val="Times New Roman"/>
        <family val="1"/>
      </rPr>
      <t>3</t>
    </r>
    <phoneticPr fontId="17" type="noConversion"/>
  </si>
  <si>
    <r>
      <rPr>
        <sz val="12"/>
        <rFont val="黑体"/>
        <family val="3"/>
        <charset val="134"/>
      </rPr>
      <t>附表</t>
    </r>
    <r>
      <rPr>
        <sz val="12"/>
        <rFont val="Times New Roman"/>
        <family val="1"/>
      </rPr>
      <t>5</t>
    </r>
    <phoneticPr fontId="17" type="noConversion"/>
  </si>
  <si>
    <r>
      <t>2017</t>
    </r>
    <r>
      <rPr>
        <b/>
        <sz val="12"/>
        <rFont val="宋体"/>
        <family val="3"/>
        <charset val="134"/>
      </rPr>
      <t>年</t>
    </r>
    <phoneticPr fontId="17" type="noConversion"/>
  </si>
  <si>
    <r>
      <t>2016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                 </t>
    </r>
    <r>
      <rPr>
        <b/>
        <sz val="12"/>
        <rFont val="宋体"/>
        <family val="3"/>
        <charset val="134"/>
      </rPr>
      <t>决算数</t>
    </r>
    <phoneticPr fontId="17" type="noConversion"/>
  </si>
  <si>
    <r>
      <t>2017</t>
    </r>
    <r>
      <rPr>
        <b/>
        <sz val="12"/>
        <rFont val="宋体"/>
        <family val="3"/>
        <charset val="134"/>
      </rPr>
      <t>年决算数</t>
    </r>
    <phoneticPr fontId="17" type="noConversion"/>
  </si>
  <si>
    <r>
      <t>2016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           </t>
    </r>
    <r>
      <rPr>
        <b/>
        <sz val="12"/>
        <rFont val="宋体"/>
        <family val="3"/>
        <charset val="134"/>
      </rPr>
      <t>决算数</t>
    </r>
    <phoneticPr fontId="17" type="noConversion"/>
  </si>
  <si>
    <t>2017年西安市雁塔区国有资本经营预算收支决算表</t>
    <phoneticPr fontId="17" type="noConversion"/>
  </si>
  <si>
    <r>
      <t>2017</t>
    </r>
    <r>
      <rPr>
        <b/>
        <sz val="14"/>
        <rFont val="宋体"/>
        <family val="3"/>
        <charset val="134"/>
      </rPr>
      <t>年</t>
    </r>
    <phoneticPr fontId="17" type="noConversion"/>
  </si>
  <si>
    <t>2017年西安市雁塔区一般公共预算收入决算表</t>
    <phoneticPr fontId="17" type="noConversion"/>
  </si>
  <si>
    <r>
      <t>2017</t>
    </r>
    <r>
      <rPr>
        <b/>
        <sz val="14"/>
        <rFont val="宋体"/>
        <family val="3"/>
        <charset val="134"/>
      </rPr>
      <t>年决算数</t>
    </r>
    <phoneticPr fontId="17" type="noConversion"/>
  </si>
  <si>
    <r>
      <t>2016</t>
    </r>
    <r>
      <rPr>
        <b/>
        <sz val="12"/>
        <rFont val="宋体"/>
        <family val="3"/>
        <charset val="134"/>
      </rPr>
      <t>年决算数</t>
    </r>
    <phoneticPr fontId="17" type="noConversion"/>
  </si>
  <si>
    <t>2017年西安市雁塔区一般公共预算收支决算平衡表</t>
    <phoneticPr fontId="17" type="noConversion"/>
  </si>
  <si>
    <t>2017年西安市雁塔区政府性基金预算收支决算表</t>
    <phoneticPr fontId="17" type="noConversion"/>
  </si>
  <si>
    <r>
      <t>2016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      </t>
    </r>
    <r>
      <rPr>
        <b/>
        <sz val="12"/>
        <rFont val="宋体"/>
        <family val="3"/>
        <charset val="134"/>
      </rPr>
      <t>决算数</t>
    </r>
    <phoneticPr fontId="17" type="noConversion"/>
  </si>
  <si>
    <t>2017年西安市雁塔区财政决算表</t>
    <phoneticPr fontId="17" type="noConversion"/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</si>
  <si>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</si>
  <si>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</si>
  <si>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</si>
  <si>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</si>
  <si>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</si>
  <si>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</si>
  <si>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</si>
  <si>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</si>
  <si>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</si>
  <si>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</si>
  <si>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</si>
  <si>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</si>
  <si>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</si>
  <si>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</si>
  <si>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</si>
  <si>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</si>
  <si>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</si>
  <si>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</si>
  <si>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</si>
  <si>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</si>
  <si>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专项业务活动</t>
  </si>
  <si>
    <t xml:space="preserve">    政务公开审批</t>
  </si>
  <si>
    <t xml:space="preserve">    法制建设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</si>
  <si>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</si>
  <si>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</si>
  <si>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</si>
  <si>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</si>
  <si>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</si>
  <si>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</si>
  <si>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</si>
  <si>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</si>
  <si>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</si>
  <si>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应对气候变化管理事务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</si>
  <si>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</si>
  <si>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</si>
  <si>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</si>
  <si>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</si>
  <si>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</si>
  <si>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</si>
  <si>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</si>
  <si>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</si>
  <si>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</si>
  <si>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</si>
  <si>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</si>
  <si>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</si>
  <si>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</si>
  <si>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</si>
  <si>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</si>
  <si>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</si>
  <si>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税务办案</t>
  </si>
  <si>
    <t xml:space="preserve">    税务登记证及发票管理</t>
  </si>
  <si>
    <t xml:space="preserve">    代扣代收代征税款手续费</t>
  </si>
  <si>
    <t xml:space="preserve">    税务宣传</t>
  </si>
  <si>
    <t xml:space="preserve">    协税护税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</si>
  <si>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</si>
  <si>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</si>
  <si>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</si>
  <si>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</si>
  <si>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</si>
  <si>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</si>
  <si>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收费业务</t>
  </si>
  <si>
    <t xml:space="preserve">    缉私办案</t>
  </si>
  <si>
    <t xml:space="preserve">    口岸电子执法系统建设与维护</t>
  </si>
  <si>
    <t xml:space="preserve">    其他海关事务支出</t>
  </si>
  <si>
    <t xml:space="preserve">  人力资源事务</t>
  </si>
  <si>
    <t xml:space="preserve">    政府特殊津贴</t>
  </si>
  <si>
    <t xml:space="preserve">    资助留学回国人员</t>
  </si>
  <si>
    <t xml:space="preserve">    军队转业干部安置</t>
  </si>
  <si>
    <t xml:space="preserve">    博士后日常经费</t>
  </si>
  <si>
    <t xml:space="preserve">    引进人才费用</t>
  </si>
  <si>
    <t xml:space="preserve">    公务员考核</t>
  </si>
  <si>
    <t xml:space="preserve">    公务员履职能力提升</t>
  </si>
  <si>
    <t xml:space="preserve">    公务员招考</t>
  </si>
  <si>
    <t xml:space="preserve">    公务员综合管理</t>
  </si>
  <si>
    <t xml:space="preserve">    其他人力资源事务支出</t>
  </si>
  <si>
    <t xml:space="preserve">  纪检监察事务</t>
  </si>
  <si>
    <t xml:space="preserve">    大案要案查处</t>
  </si>
  <si>
    <t xml:space="preserve">    派驻派出机构</t>
  </si>
  <si>
    <t xml:space="preserve">    中央巡视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</si>
  <si>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</si>
  <si>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</si>
  <si>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</si>
  <si>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</si>
  <si>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</si>
  <si>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</si>
  <si>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</si>
  <si>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</si>
  <si>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</si>
  <si>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</si>
  <si>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国家知识产权战略</t>
  </si>
  <si>
    <t xml:space="preserve">    专利试点和产业化推进</t>
  </si>
  <si>
    <t xml:space="preserve">    专利执法</t>
  </si>
  <si>
    <t xml:space="preserve">    国际组织专项活动</t>
  </si>
  <si>
    <t xml:space="preserve">    知识产权宏观管理</t>
  </si>
  <si>
    <t xml:space="preserve">    其他知识产权事务支出</t>
  </si>
  <si>
    <t xml:space="preserve">  工商行政管理事务</t>
  </si>
  <si>
    <t xml:space="preserve">    工商行政管理专项</t>
  </si>
  <si>
    <t xml:space="preserve">    执法办案专项</t>
  </si>
  <si>
    <t xml:space="preserve">    消费者权益保护</t>
  </si>
  <si>
    <t xml:space="preserve">    其他工商行政管理事务支出</t>
  </si>
  <si>
    <t xml:space="preserve">  质量技术监督与检验检疫事务</t>
  </si>
  <si>
    <t xml:space="preserve">    出入境检验检疫行政执法和业务管理</t>
  </si>
  <si>
    <t xml:space="preserve">    出入境检验检疫技术支持</t>
  </si>
  <si>
    <t xml:space="preserve">    质量技术监督行政执法及业务管理</t>
  </si>
  <si>
    <t xml:space="preserve">    质量技术监督技术支持</t>
  </si>
  <si>
    <t xml:space="preserve">    认证认可监督管理</t>
  </si>
  <si>
    <t xml:space="preserve">    标准化管理</t>
  </si>
  <si>
    <t xml:space="preserve">    其他质量技术监督与检验检疫事务支出</t>
  </si>
  <si>
    <t xml:space="preserve">  民族事务</t>
  </si>
  <si>
    <t xml:space="preserve">    民族工作专项</t>
  </si>
  <si>
    <t xml:space="preserve">    其他民族事务支出</t>
  </si>
  <si>
    <t xml:space="preserve">  宗教事务</t>
  </si>
  <si>
    <t xml:space="preserve">    宗教工作专项</t>
  </si>
  <si>
    <t xml:space="preserve">    其他宗教事务支出</t>
  </si>
  <si>
    <t xml:space="preserve">  港澳台侨事务</t>
  </si>
  <si>
    <t xml:space="preserve">    港澳事务</t>
  </si>
  <si>
    <t xml:space="preserve">    台湾事务</t>
  </si>
  <si>
    <t xml:space="preserve">    华侨事务</t>
  </si>
  <si>
    <t xml:space="preserve">    其他港澳台侨事务支出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</si>
  <si>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</si>
  <si>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</si>
  <si>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</si>
  <si>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</si>
  <si>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</si>
  <si>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</si>
  <si>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厂务公开</t>
  </si>
  <si>
    <t xml:space="preserve">    工会疗养休养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</si>
  <si>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</si>
  <si>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</si>
  <si>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</si>
  <si>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</si>
  <si>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</si>
  <si>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其他组织事务支出</t>
  </si>
  <si>
    <t xml:space="preserve">  宣传事务</t>
  </si>
  <si>
    <t xml:space="preserve">    其他宣传事务支出</t>
  </si>
  <si>
    <t xml:space="preserve">  统战事务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</si>
  <si>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</si>
  <si>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</si>
  <si>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</si>
  <si>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</si>
  <si>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</si>
  <si>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</si>
  <si>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</si>
  <si>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</si>
  <si>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</si>
  <si>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</si>
  <si>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</si>
  <si>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</si>
  <si>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</si>
  <si>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</si>
  <si>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</si>
  <si>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对外成套项目援助</t>
  </si>
  <si>
    <t xml:space="preserve">    对外一般物资援助</t>
  </si>
  <si>
    <t xml:space="preserve">    对外科技合作援助</t>
  </si>
  <si>
    <t xml:space="preserve">    对外优惠贷款援助及贴息</t>
  </si>
  <si>
    <t xml:space="preserve">    对外医疗援助</t>
  </si>
  <si>
    <t xml:space="preserve">    其他对外援助支出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</si>
  <si>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</si>
  <si>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</si>
  <si>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</si>
  <si>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</si>
  <si>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</si>
  <si>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</si>
  <si>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</si>
  <si>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</si>
  <si>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</si>
  <si>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</si>
  <si>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</si>
  <si>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</si>
  <si>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</si>
  <si>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</si>
  <si>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</si>
  <si>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</si>
  <si>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</si>
  <si>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其他外交支出(款)</t>
  </si>
  <si>
    <t xml:space="preserve">    其他外交支出(项)</t>
  </si>
  <si>
    <t>国防支出</t>
  </si>
  <si>
    <t xml:space="preserve">  现役部队(款)</t>
  </si>
  <si>
    <t xml:space="preserve">    现役部队(项)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</si>
  <si>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</si>
  <si>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</si>
  <si>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</si>
  <si>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</si>
  <si>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</si>
  <si>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</si>
  <si>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</si>
  <si>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</si>
  <si>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</si>
  <si>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国防教育</t>
  </si>
  <si>
    <t xml:space="preserve">    预备役部队</t>
  </si>
  <si>
    <t xml:space="preserve">    民兵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</si>
  <si>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</si>
  <si>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</si>
  <si>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</si>
  <si>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</si>
  <si>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</t>
  </si>
  <si>
    <t xml:space="preserve">    内卫</t>
  </si>
  <si>
    <t xml:space="preserve">    边防</t>
  </si>
  <si>
    <t xml:space="preserve">    消防</t>
  </si>
  <si>
    <t xml:space="preserve">    警卫</t>
  </si>
  <si>
    <t xml:space="preserve">    黄金</t>
  </si>
  <si>
    <t xml:space="preserve">    森林</t>
  </si>
  <si>
    <t xml:space="preserve">    水电</t>
  </si>
  <si>
    <t xml:space="preserve">    交通</t>
  </si>
  <si>
    <t xml:space="preserve">    其他武装警察支出</t>
  </si>
  <si>
    <t xml:space="preserve">  公安</t>
  </si>
  <si>
    <t xml:space="preserve">    治安管理</t>
  </si>
  <si>
    <t xml:space="preserve">    国内安全保卫</t>
  </si>
  <si>
    <t xml:space="preserve">    刑事侦查</t>
  </si>
  <si>
    <t xml:space="preserve">    经济犯罪侦查</t>
  </si>
  <si>
    <t xml:space="preserve">    出入境管理</t>
  </si>
  <si>
    <t xml:space="preserve">    行动技术管理</t>
  </si>
  <si>
    <t xml:space="preserve">    防范和处理邪教犯罪</t>
  </si>
  <si>
    <t xml:space="preserve">    禁毒管理</t>
  </si>
  <si>
    <t xml:space="preserve">    道路交通管理</t>
  </si>
  <si>
    <t xml:space="preserve">    网络侦控管理</t>
  </si>
  <si>
    <t xml:space="preserve">    反恐怖</t>
  </si>
  <si>
    <t xml:space="preserve">    居民身份证管理</t>
  </si>
  <si>
    <t xml:space="preserve">    网络运行及维护</t>
  </si>
  <si>
    <t xml:space="preserve">    拘押收教场所管理</t>
  </si>
  <si>
    <t xml:space="preserve">    警犬繁育及训养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</si>
  <si>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</si>
  <si>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</si>
  <si>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</si>
  <si>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</si>
  <si>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</si>
  <si>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查办和预防职务犯罪</t>
  </si>
  <si>
    <t xml:space="preserve">    公诉和审判监督</t>
  </si>
  <si>
    <t xml:space="preserve">    侦查监督</t>
  </si>
  <si>
    <t xml:space="preserve">    执行监督</t>
  </si>
  <si>
    <t xml:space="preserve">    控告申诉</t>
  </si>
  <si>
    <t xml:space="preserve">    “两房”建设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</si>
  <si>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</si>
  <si>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</si>
  <si>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</si>
  <si>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</si>
  <si>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</si>
  <si>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</si>
  <si>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</si>
  <si>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</si>
  <si>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</si>
  <si>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律师公证管理</t>
  </si>
  <si>
    <t xml:space="preserve">    法律援助</t>
  </si>
  <si>
    <t xml:space="preserve">    司法统一考试</t>
  </si>
  <si>
    <t xml:space="preserve">    仲裁</t>
  </si>
  <si>
    <t xml:space="preserve">    社区矫正</t>
  </si>
  <si>
    <t xml:space="preserve">    司法鉴定</t>
  </si>
  <si>
    <t xml:space="preserve">    其他司法支出</t>
  </si>
  <si>
    <t xml:space="preserve">  监狱</t>
  </si>
  <si>
    <t xml:space="preserve">    犯人生活</t>
  </si>
  <si>
    <t xml:space="preserve">    犯人改造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</si>
  <si>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</si>
  <si>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</si>
  <si>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</si>
  <si>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</si>
  <si>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</si>
  <si>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</si>
  <si>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</si>
  <si>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</si>
  <si>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</si>
  <si>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</si>
  <si>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</si>
  <si>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</si>
  <si>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专项缉私活动支出</t>
  </si>
  <si>
    <t xml:space="preserve">    缉私情报</t>
  </si>
  <si>
    <t xml:space="preserve">    禁毒及缉毒</t>
  </si>
  <si>
    <t xml:space="preserve">    其他缉私警察支出</t>
  </si>
  <si>
    <t xml:space="preserve">  海警</t>
  </si>
  <si>
    <t xml:space="preserve">    公安现役基本支出</t>
  </si>
  <si>
    <t xml:space="preserve">    一般管理事务</t>
  </si>
  <si>
    <t xml:space="preserve">    维权执法业务</t>
  </si>
  <si>
    <t xml:space="preserve">    装备建设和运行维护</t>
  </si>
  <si>
    <t xml:space="preserve">    信息化建设及运行维护</t>
  </si>
  <si>
    <t xml:space="preserve">    基础设施建设及维护</t>
  </si>
  <si>
    <t xml:space="preserve">    其他海警支出</t>
  </si>
  <si>
    <t xml:space="preserve">  其他公共安全支出(款)</t>
  </si>
  <si>
    <t xml:space="preserve">    其他公共安全支出(项)</t>
  </si>
  <si>
    <t xml:space="preserve">    其他消防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</si>
  <si>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</si>
  <si>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</si>
  <si>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</si>
  <si>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</si>
  <si>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</si>
  <si>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</si>
  <si>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</si>
  <si>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</si>
  <si>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</si>
  <si>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化解农村义务教育债务支出</t>
  </si>
  <si>
    <t xml:space="preserve">    化解普通高中债务支出</t>
  </si>
  <si>
    <t xml:space="preserve">    其他普通教育支出</t>
  </si>
  <si>
    <t xml:space="preserve">  职业教育</t>
  </si>
  <si>
    <t xml:space="preserve">    初等职业教育</t>
  </si>
  <si>
    <t xml:space="preserve">    中专教育</t>
  </si>
  <si>
    <t xml:space="preserve">    技校教育</t>
  </si>
  <si>
    <t xml:space="preserve">    职业高中教育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</si>
  <si>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</si>
  <si>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</si>
  <si>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</si>
  <si>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</si>
  <si>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</si>
  <si>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</si>
  <si>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</si>
  <si>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</si>
  <si>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</si>
  <si>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</si>
  <si>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</si>
  <si>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</si>
  <si>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</si>
  <si>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</si>
  <si>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</si>
  <si>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</si>
  <si>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</si>
  <si>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</si>
  <si>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</si>
  <si>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</si>
  <si>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</si>
  <si>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</si>
  <si>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</si>
  <si>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</si>
  <si>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</si>
  <si>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</si>
  <si>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</si>
  <si>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</si>
  <si>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</si>
  <si>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</si>
  <si>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</si>
  <si>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</si>
  <si>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</si>
  <si>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</si>
  <si>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</si>
  <si>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</si>
  <si>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</si>
  <si>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</si>
  <si>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</si>
  <si>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</si>
  <si>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重点基础研究规划</t>
  </si>
  <si>
    <t xml:space="preserve">    自然科学基金</t>
  </si>
  <si>
    <t xml:space="preserve">    重点实验室及相关设施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</si>
  <si>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</si>
  <si>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</si>
  <si>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</si>
  <si>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</si>
  <si>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</si>
  <si>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</si>
  <si>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</si>
  <si>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</si>
  <si>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</si>
  <si>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</si>
  <si>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应用技术研究与开发</t>
  </si>
  <si>
    <t xml:space="preserve">    产业技术研究与开发</t>
  </si>
  <si>
    <t xml:space="preserve">    科技成果转化与扩散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</si>
  <si>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</si>
  <si>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</si>
  <si>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</si>
  <si>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</si>
  <si>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</si>
  <si>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</si>
  <si>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</si>
  <si>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</si>
  <si>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</si>
  <si>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</si>
  <si>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</si>
  <si>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</si>
  <si>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</si>
  <si>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</si>
  <si>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</si>
  <si>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</si>
  <si>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</si>
  <si>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</si>
  <si>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</si>
  <si>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</si>
  <si>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</si>
  <si>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</si>
  <si>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</si>
  <si>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</si>
  <si>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</si>
  <si>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</si>
  <si>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</si>
  <si>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</si>
  <si>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文化体育与传媒支出</t>
  </si>
  <si>
    <t xml:space="preserve">  文化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</si>
  <si>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</si>
  <si>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</si>
  <si>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</si>
  <si>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</si>
  <si>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</si>
  <si>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</si>
  <si>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文化交流与合作</t>
  </si>
  <si>
    <t xml:space="preserve">    文化创作与保护</t>
  </si>
  <si>
    <t xml:space="preserve">    文化市场管理</t>
  </si>
  <si>
    <t xml:space="preserve">    其他文化支出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</si>
  <si>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</si>
  <si>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</si>
  <si>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</si>
  <si>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</si>
  <si>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</si>
  <si>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</si>
  <si>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</si>
  <si>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</si>
  <si>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</si>
  <si>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</si>
  <si>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</si>
  <si>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</si>
  <si>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</si>
  <si>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新闻出版广播影视</t>
  </si>
  <si>
    <t xml:space="preserve">    广播</t>
  </si>
  <si>
    <t xml:space="preserve">    电视</t>
  </si>
  <si>
    <t xml:space="preserve">    电影</t>
  </si>
  <si>
    <t xml:space="preserve">    新闻通讯</t>
  </si>
  <si>
    <t xml:space="preserve">    出版发行</t>
  </si>
  <si>
    <t xml:space="preserve">    版权管理</t>
  </si>
  <si>
    <t xml:space="preserve">    其他新闻出版广播影视支出</t>
  </si>
  <si>
    <t xml:space="preserve">  其他文化体育与传媒支出(款)</t>
  </si>
  <si>
    <t xml:space="preserve">    宣传文化发展专项支出</t>
  </si>
  <si>
    <t xml:space="preserve">    文化产业发展专项支出</t>
  </si>
  <si>
    <t xml:space="preserve">    其他文化体育与传媒支出(项)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</si>
  <si>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</si>
  <si>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</si>
  <si>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</si>
  <si>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</si>
  <si>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</si>
  <si>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</si>
  <si>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</si>
  <si>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</si>
  <si>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</si>
  <si>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</si>
  <si>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其他人力资源和社会保障管理事务支出</t>
  </si>
  <si>
    <t xml:space="preserve">  民政管理事务</t>
  </si>
  <si>
    <t xml:space="preserve">    拥军优属</t>
  </si>
  <si>
    <t xml:space="preserve">    老龄事务</t>
  </si>
  <si>
    <t xml:space="preserve">    民间组织管理</t>
  </si>
  <si>
    <t xml:space="preserve">    行政区划和地名管理</t>
  </si>
  <si>
    <t xml:space="preserve">    基层政权和社区建设</t>
  </si>
  <si>
    <t xml:space="preserve">    部队供应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</si>
  <si>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</si>
  <si>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</si>
  <si>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</si>
  <si>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行政事业单位离退休</t>
  </si>
  <si>
    <t xml:space="preserve">    归口管理的行政单位离退休</t>
  </si>
  <si>
    <t xml:space="preserve">    事业单位离退休</t>
  </si>
  <si>
    <t xml:space="preserve">    离退休人员管理机构</t>
  </si>
  <si>
    <t xml:space="preserve">    未归口管理的行政单位离退休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</si>
  <si>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</si>
  <si>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</si>
  <si>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</si>
  <si>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其他行政事业单位离退休支出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</si>
  <si>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</si>
  <si>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</si>
  <si>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</si>
  <si>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</si>
  <si>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</si>
  <si>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</si>
  <si>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</si>
  <si>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</si>
  <si>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</si>
  <si>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</si>
  <si>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</si>
  <si>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</si>
  <si>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求职创业补贴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</si>
  <si>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</si>
  <si>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</si>
  <si>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</si>
  <si>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</si>
  <si>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</si>
  <si>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优抚事业单位支出</t>
  </si>
  <si>
    <t xml:space="preserve">    义务兵优待</t>
  </si>
  <si>
    <t xml:space="preserve">    农村籍退役士兵老年生活补助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</si>
  <si>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</si>
  <si>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</si>
  <si>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</si>
  <si>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</si>
  <si>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</si>
  <si>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</si>
  <si>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</si>
  <si>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</si>
  <si>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</si>
  <si>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</si>
  <si>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假肢矫形</t>
  </si>
  <si>
    <t xml:space="preserve">    殡葬</t>
  </si>
  <si>
    <t xml:space="preserve">    社会福利事业单位</t>
  </si>
  <si>
    <t xml:space="preserve">    其他社会福利支出</t>
  </si>
  <si>
    <t xml:space="preserve">  残疾人事业</t>
  </si>
  <si>
    <t xml:space="preserve">    残疾人康复</t>
  </si>
  <si>
    <t xml:space="preserve">    残疾人就业和扶贫</t>
  </si>
  <si>
    <t xml:space="preserve">    残疾人体育</t>
  </si>
  <si>
    <t xml:space="preserve">    残疾人生活和护理补贴</t>
  </si>
  <si>
    <t xml:space="preserve">    其他残疾人事业支出</t>
  </si>
  <si>
    <t xml:space="preserve">  自然灾害生活救助</t>
  </si>
  <si>
    <t xml:space="preserve">    中央自然灾害生活补助</t>
  </si>
  <si>
    <t xml:space="preserve">    地方自然灾害生活补助</t>
  </si>
  <si>
    <t xml:space="preserve">    自然灾害灾后重建补助</t>
  </si>
  <si>
    <t xml:space="preserve">    其他自然灾害生活救助支出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</si>
  <si>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</si>
  <si>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</si>
  <si>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</si>
  <si>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</si>
  <si>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</si>
  <si>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</si>
  <si>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</si>
  <si>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</si>
  <si>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</si>
  <si>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</si>
  <si>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</si>
  <si>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</si>
  <si>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交强险营业税补助基金支出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</si>
  <si>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</si>
  <si>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</si>
  <si>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</si>
  <si>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</si>
  <si>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</si>
  <si>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</si>
  <si>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</si>
  <si>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</si>
  <si>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</si>
  <si>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</si>
  <si>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</si>
  <si>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财政对生育保险基金的补助</t>
  </si>
  <si>
    <t xml:space="preserve">    其他财政对社会保险基金的补助</t>
  </si>
  <si>
    <t xml:space="preserve">  其他社会保障和就业支出(款)</t>
  </si>
  <si>
    <t xml:space="preserve">    其他社会保障和就业支出(项)</t>
  </si>
  <si>
    <t>医疗卫生与计划生育支出</t>
  </si>
  <si>
    <t xml:space="preserve">  医疗卫生与计划生育管理事务</t>
  </si>
  <si>
    <t xml:space="preserve">    其他医疗卫生与计划生育管理事务支出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</si>
  <si>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</si>
  <si>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</si>
  <si>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</si>
  <si>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</si>
  <si>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</si>
  <si>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</si>
  <si>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妇产医院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</si>
  <si>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</si>
  <si>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</si>
  <si>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</si>
  <si>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</si>
  <si>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</si>
  <si>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</si>
  <si>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</si>
  <si>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</si>
  <si>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</si>
  <si>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</si>
  <si>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</si>
  <si>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</si>
  <si>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</si>
  <si>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</si>
  <si>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</si>
  <si>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</si>
  <si>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</si>
  <si>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</si>
  <si>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</si>
  <si>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重大公共卫生专项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</si>
  <si>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</si>
  <si>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</si>
  <si>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</si>
  <si>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</si>
  <si>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</si>
  <si>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</si>
  <si>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</si>
  <si>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</si>
  <si>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</si>
  <si>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食品和药品监督管理事务</t>
  </si>
  <si>
    <t xml:space="preserve">    药品事务</t>
  </si>
  <si>
    <t xml:space="preserve">    化妆品事务</t>
  </si>
  <si>
    <t xml:space="preserve">    医疗器械事务</t>
  </si>
  <si>
    <t xml:space="preserve">    食品安全事务</t>
  </si>
  <si>
    <t xml:space="preserve">    其他食品和药品监督管理事务支出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</si>
  <si>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</si>
  <si>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</si>
  <si>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</si>
  <si>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</si>
  <si>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</si>
  <si>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</si>
  <si>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财政对城镇职工基本医疗保险基金的补助</t>
  </si>
  <si>
    <t xml:space="preserve">    财政对城乡居民基本医疗保险基金的补助</t>
  </si>
  <si>
    <t xml:space="preserve">    财政对新型农村合作医疗基金的补助</t>
  </si>
  <si>
    <t xml:space="preserve">    财政对城镇居民基本医疗保险基金的补助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</si>
  <si>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</si>
  <si>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</si>
  <si>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</si>
  <si>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</si>
  <si>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</si>
  <si>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</si>
  <si>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</si>
  <si>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</si>
  <si>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其他医疗卫生与计划生育支出(款)</t>
  </si>
  <si>
    <t xml:space="preserve">    其他医疗卫生与计划生育支出(项)</t>
  </si>
  <si>
    <t>节能环保支出</t>
  </si>
  <si>
    <t xml:space="preserve">  环境保护管理事务</t>
  </si>
  <si>
    <t xml:space="preserve">    环境保护宣传</t>
  </si>
  <si>
    <t xml:space="preserve">    环境保护法规、规划及标准</t>
  </si>
  <si>
    <t xml:space="preserve">    环境国际合作及履约</t>
  </si>
  <si>
    <t xml:space="preserve">    环境保护行政许可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</si>
  <si>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</si>
  <si>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</si>
  <si>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</si>
  <si>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</si>
  <si>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</si>
  <si>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</si>
  <si>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</si>
  <si>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</si>
  <si>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</si>
  <si>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</si>
  <si>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</si>
  <si>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</si>
  <si>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</si>
  <si>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</si>
  <si>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</si>
  <si>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</si>
  <si>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自然保护区</t>
  </si>
  <si>
    <t xml:space="preserve">    生物及物种资源保护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</si>
  <si>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</si>
  <si>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</si>
  <si>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</si>
  <si>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</si>
  <si>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</si>
  <si>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</si>
  <si>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其他天然林保护支出</t>
  </si>
  <si>
    <t xml:space="preserve">  退耕还林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</si>
  <si>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</si>
  <si>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</si>
  <si>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</si>
  <si>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</si>
  <si>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</si>
  <si>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</si>
  <si>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</si>
  <si>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</si>
  <si>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</si>
  <si>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</si>
  <si>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</si>
  <si>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</si>
  <si>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</si>
  <si>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</si>
  <si>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</si>
  <si>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</si>
  <si>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环境监测与信息</t>
  </si>
  <si>
    <t xml:space="preserve">    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</si>
  <si>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</si>
  <si>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</si>
  <si>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</si>
  <si>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</si>
  <si>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</si>
  <si>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</si>
  <si>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</si>
  <si>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</si>
  <si>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能源预测预警</t>
  </si>
  <si>
    <t xml:space="preserve">    能源战略规划与实施</t>
  </si>
  <si>
    <t xml:space="preserve">    能源科技装备</t>
  </si>
  <si>
    <t xml:space="preserve">    能源行业管理</t>
  </si>
  <si>
    <t xml:space="preserve">    能源管理</t>
  </si>
  <si>
    <t xml:space="preserve">    石油储备发展管理</t>
  </si>
  <si>
    <t xml:space="preserve">    能源调查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</si>
  <si>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</si>
  <si>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</si>
  <si>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</si>
  <si>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</si>
  <si>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</si>
  <si>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</si>
  <si>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</si>
  <si>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</si>
  <si>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</si>
  <si>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</si>
  <si>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国家重点风景区规划与保护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</si>
  <si>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</si>
  <si>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</si>
  <si>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</si>
  <si>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</si>
  <si>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</si>
  <si>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</si>
  <si>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</si>
  <si>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</si>
  <si>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</si>
  <si>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</si>
  <si>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</si>
  <si>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</si>
  <si>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</si>
  <si>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</si>
  <si>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</si>
  <si>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</si>
  <si>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</si>
  <si>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</si>
  <si>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</si>
  <si>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</si>
  <si>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</si>
  <si>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</si>
  <si>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农业行业业务管理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</si>
  <si>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</si>
  <si>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</si>
  <si>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</si>
  <si>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</si>
  <si>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农业生产支持补贴</t>
  </si>
  <si>
    <t xml:space="preserve">    农业组织化与产业化经营</t>
  </si>
  <si>
    <t xml:space="preserve">    农产品加工与促销</t>
  </si>
  <si>
    <t xml:space="preserve">    农村公益事业</t>
  </si>
  <si>
    <t xml:space="preserve">    综合财力补助</t>
  </si>
  <si>
    <t xml:space="preserve">    农业资源保护修复与利用</t>
  </si>
  <si>
    <t xml:space="preserve">    农村道路建设</t>
  </si>
  <si>
    <t xml:space="preserve">    成品油价格改革对渔业的补贴</t>
  </si>
  <si>
    <t xml:space="preserve">    对高校毕业生到基层任职补助</t>
  </si>
  <si>
    <t xml:space="preserve">    其他农业支出</t>
  </si>
  <si>
    <t xml:space="preserve">  林业</t>
  </si>
  <si>
    <t xml:space="preserve">    林业事业机构</t>
  </si>
  <si>
    <t xml:space="preserve">    森林培育</t>
  </si>
  <si>
    <t xml:space="preserve">    林业技术推广</t>
  </si>
  <si>
    <t xml:space="preserve">    森林资源管理</t>
  </si>
  <si>
    <t xml:space="preserve">    森林资源监测</t>
  </si>
  <si>
    <t xml:space="preserve">    森林生态效益补偿</t>
  </si>
  <si>
    <t xml:space="preserve">    林业自然保护区</t>
  </si>
  <si>
    <t xml:space="preserve">    动植物保护</t>
  </si>
  <si>
    <t xml:space="preserve">    湿地保护</t>
  </si>
  <si>
    <t xml:space="preserve">    林业执法与监督</t>
  </si>
  <si>
    <t xml:space="preserve">    林业检疫检测</t>
  </si>
  <si>
    <t xml:space="preserve">    防沙治沙</t>
  </si>
  <si>
    <t xml:space="preserve">    林业质量安全</t>
  </si>
  <si>
    <t xml:space="preserve">    林业工程与项目管理</t>
  </si>
  <si>
    <t xml:space="preserve">    林业对外合作与交流</t>
  </si>
  <si>
    <t xml:space="preserve">    林业产业化</t>
  </si>
  <si>
    <t xml:space="preserve">    信息管理</t>
  </si>
  <si>
    <t xml:space="preserve">    林业政策制定与宣传</t>
  </si>
  <si>
    <t xml:space="preserve">    林业资金审计稽查</t>
  </si>
  <si>
    <t xml:space="preserve">    林区公共支出</t>
  </si>
  <si>
    <t xml:space="preserve">    林业贷款贴息</t>
  </si>
  <si>
    <t xml:space="preserve">    成品油价格改革对林业的补贴</t>
  </si>
  <si>
    <t xml:space="preserve">    林业防灾减灾</t>
  </si>
  <si>
    <t xml:space="preserve">    其他林业支出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</si>
  <si>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</si>
  <si>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</si>
  <si>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</si>
  <si>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</si>
  <si>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</si>
  <si>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</si>
  <si>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</si>
  <si>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</si>
  <si>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</si>
  <si>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</si>
  <si>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</si>
  <si>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</si>
  <si>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农田水利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</si>
  <si>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</si>
  <si>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</si>
  <si>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</si>
  <si>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</si>
  <si>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</si>
  <si>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砂石资源费支出</t>
  </si>
  <si>
    <t xml:space="preserve">    水利建设移民支出</t>
  </si>
  <si>
    <t xml:space="preserve">    农村人畜饮水</t>
  </si>
  <si>
    <t xml:space="preserve">    其他水利支出</t>
  </si>
  <si>
    <t xml:space="preserve">  南水北调</t>
  </si>
  <si>
    <t xml:space="preserve">    南水北调工程建设</t>
  </si>
  <si>
    <t xml:space="preserve">    政策研究与信息管理</t>
  </si>
  <si>
    <t xml:space="preserve">    工程稽查</t>
  </si>
  <si>
    <t xml:space="preserve">    前期工作</t>
  </si>
  <si>
    <t xml:space="preserve">    南水北调技术推广</t>
  </si>
  <si>
    <t xml:space="preserve">    环境、移民及水资源管理与保护</t>
  </si>
  <si>
    <t xml:space="preserve">    其他南水北调支出</t>
  </si>
  <si>
    <t xml:space="preserve">  扶贫</t>
  </si>
  <si>
    <t xml:space="preserve">    农村基础设施建设</t>
  </si>
  <si>
    <t xml:space="preserve">    生产发展</t>
  </si>
  <si>
    <t xml:space="preserve">    社会发展</t>
  </si>
  <si>
    <t xml:space="preserve">    扶贫贷款奖补和贴息</t>
  </si>
  <si>
    <t xml:space="preserve">    “三西”农业建设专项补助</t>
  </si>
  <si>
    <t xml:space="preserve">    扶贫事业机构</t>
  </si>
  <si>
    <t xml:space="preserve">    其他扶贫支出</t>
  </si>
  <si>
    <t xml:space="preserve">  农业综合开发</t>
  </si>
  <si>
    <t xml:space="preserve">    土地治理</t>
  </si>
  <si>
    <t xml:space="preserve">    产业化经营</t>
  </si>
  <si>
    <t xml:space="preserve">    科技示范</t>
  </si>
  <si>
    <t xml:space="preserve">    其他农业综合开发支出</t>
  </si>
  <si>
    <t xml:space="preserve">  农村综合改革</t>
  </si>
  <si>
    <t xml:space="preserve">    对村级一事一议的补助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</si>
  <si>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</si>
  <si>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</si>
  <si>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</si>
  <si>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</si>
  <si>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</si>
  <si>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</si>
  <si>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</si>
  <si>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涉农贷款增量奖励</t>
  </si>
  <si>
    <t xml:space="preserve">    农业保险保费补贴</t>
  </si>
  <si>
    <t xml:space="preserve">    创业担保贷款贴息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</si>
  <si>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</si>
  <si>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</si>
  <si>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</si>
  <si>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</si>
  <si>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大豆目标价格补贴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</si>
  <si>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</si>
  <si>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</si>
  <si>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</si>
  <si>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</si>
  <si>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</si>
  <si>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</si>
  <si>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</si>
  <si>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</si>
  <si>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</si>
  <si>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</si>
  <si>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</si>
  <si>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</si>
  <si>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</si>
  <si>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</si>
  <si>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</si>
  <si>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</si>
  <si>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</si>
  <si>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</si>
  <si>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</si>
  <si>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</si>
  <si>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</si>
  <si>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</si>
  <si>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</si>
  <si>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取消政府还贷二级公路收费专项支出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</si>
  <si>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</si>
  <si>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</si>
  <si>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</si>
  <si>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</si>
  <si>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</si>
  <si>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</si>
  <si>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</si>
  <si>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</si>
  <si>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</si>
  <si>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</si>
  <si>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</si>
  <si>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</si>
  <si>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</si>
  <si>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</si>
  <si>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</si>
  <si>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成品油价格改革对交通运输的补贴</t>
  </si>
  <si>
    <t xml:space="preserve">    对城市公交的补贴</t>
  </si>
  <si>
    <t xml:space="preserve">    对农村道路客运的补贴</t>
  </si>
  <si>
    <t xml:space="preserve">    对出租车的补贴</t>
  </si>
  <si>
    <t xml:space="preserve">    成品油价格改革补贴其他支出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</si>
  <si>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</si>
  <si>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</si>
  <si>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</si>
  <si>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</si>
  <si>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</si>
  <si>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</si>
  <si>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车辆购置税用于老旧汽车报废更新补贴支出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</si>
  <si>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</si>
  <si>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</si>
  <si>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</si>
  <si>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</si>
  <si>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</si>
  <si>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</si>
  <si>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</si>
  <si>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</si>
  <si>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</si>
  <si>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</si>
  <si>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</si>
  <si>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</si>
  <si>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</si>
  <si>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</si>
  <si>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</si>
  <si>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</si>
  <si>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</si>
  <si>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</si>
  <si>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</si>
  <si>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</si>
  <si>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</si>
  <si>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</si>
  <si>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</si>
  <si>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</si>
  <si>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</si>
  <si>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</si>
  <si>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</si>
  <si>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</si>
  <si>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</si>
  <si>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信息安全建设</t>
  </si>
  <si>
    <t xml:space="preserve">    专用通信</t>
  </si>
  <si>
    <t xml:space="preserve">    无线电监管</t>
  </si>
  <si>
    <t xml:space="preserve">    工业和信息产业战略研究与标准制定</t>
  </si>
  <si>
    <t xml:space="preserve">    工业和信息产业支持</t>
  </si>
  <si>
    <t xml:space="preserve">    电子专项工程</t>
  </si>
  <si>
    <t xml:space="preserve">    技术基础研究</t>
  </si>
  <si>
    <t xml:space="preserve">    其他工业和信息产业监管支出</t>
  </si>
  <si>
    <t xml:space="preserve">  安全生产监管</t>
  </si>
  <si>
    <t xml:space="preserve">    国务院安委会专项</t>
  </si>
  <si>
    <t xml:space="preserve">    安全监管监察专项</t>
  </si>
  <si>
    <t xml:space="preserve">    应急救援支出</t>
  </si>
  <si>
    <t xml:space="preserve">    煤炭安全</t>
  </si>
  <si>
    <t xml:space="preserve">    其他安全生产监管支出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</si>
  <si>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</si>
  <si>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</si>
  <si>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</si>
  <si>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</si>
  <si>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</si>
  <si>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</si>
  <si>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</si>
  <si>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其他支持中小企业发展和管理支出</t>
  </si>
  <si>
    <t xml:space="preserve">  其他资源勘探信息等支出(款)</t>
  </si>
  <si>
    <t xml:space="preserve">    黄金事务</t>
  </si>
  <si>
    <t xml:space="preserve">    建设项目贷款贴息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</si>
  <si>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</si>
  <si>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</si>
  <si>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</si>
  <si>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</si>
  <si>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</si>
  <si>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</si>
  <si>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</si>
  <si>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</si>
  <si>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</si>
  <si>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</si>
  <si>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</si>
  <si>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旅游业管理与服务支出</t>
  </si>
  <si>
    <t xml:space="preserve">    旅游宣传</t>
  </si>
  <si>
    <t xml:space="preserve">    旅游行业业务管理</t>
  </si>
  <si>
    <t xml:space="preserve">    其他旅游业管理与服务支出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</si>
  <si>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</si>
  <si>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</si>
  <si>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</si>
  <si>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</si>
  <si>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</si>
  <si>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</si>
  <si>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</si>
  <si>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</si>
  <si>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</si>
  <si>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</si>
  <si>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</si>
  <si>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</si>
  <si>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</si>
  <si>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</si>
  <si>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</si>
  <si>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</si>
  <si>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</si>
  <si>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</si>
  <si>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</si>
  <si>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</si>
  <si>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</si>
  <si>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</si>
  <si>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商业银行贷款贴息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</si>
  <si>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</si>
  <si>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</si>
  <si>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</si>
  <si>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</si>
  <si>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</si>
  <si>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</si>
  <si>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</si>
  <si>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</si>
  <si>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</si>
  <si>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</si>
  <si>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</si>
  <si>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文化体育与传媒</t>
  </si>
  <si>
    <t xml:space="preserve">  医疗卫生</t>
  </si>
  <si>
    <t xml:space="preserve">  节能环保</t>
  </si>
  <si>
    <t xml:space="preserve">  交通运输</t>
  </si>
  <si>
    <t xml:space="preserve">  住房保障</t>
  </si>
  <si>
    <t xml:space="preserve">  其他支出</t>
  </si>
  <si>
    <t>国土海洋气象等支出</t>
  </si>
  <si>
    <t xml:space="preserve">  国土资源事务</t>
  </si>
  <si>
    <t xml:space="preserve">    国土资源规划及管理</t>
  </si>
  <si>
    <t xml:space="preserve">    土地资源调查</t>
  </si>
  <si>
    <t xml:space="preserve">    土地资源利用与保护</t>
  </si>
  <si>
    <t xml:space="preserve">    国土资源社会公益服务</t>
  </si>
  <si>
    <t xml:space="preserve">    国土资源行业业务管理</t>
  </si>
  <si>
    <t xml:space="preserve">    国土资源调查</t>
  </si>
  <si>
    <t xml:space="preserve">    国土整治</t>
  </si>
  <si>
    <t xml:space="preserve">    地质灾害防治</t>
  </si>
  <si>
    <t xml:space="preserve">    土地资源储备支出</t>
  </si>
  <si>
    <t xml:space="preserve">    地质及矿产资源调查</t>
  </si>
  <si>
    <t xml:space="preserve">    地质矿产资源利用与保护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</si>
  <si>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</si>
  <si>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</si>
  <si>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</si>
  <si>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其他国土资源事务支出</t>
  </si>
  <si>
    <t xml:space="preserve">  海洋管理事务</t>
  </si>
  <si>
    <t xml:space="preserve">    海域使用管理</t>
  </si>
  <si>
    <t xml:space="preserve">    海洋环境保护与监测</t>
  </si>
  <si>
    <t xml:space="preserve">    海洋调查评价</t>
  </si>
  <si>
    <t xml:space="preserve">    海洋权益维护</t>
  </si>
  <si>
    <t xml:space="preserve">    海洋执法监察</t>
  </si>
  <si>
    <t xml:space="preserve">    海洋防灾减灾</t>
  </si>
  <si>
    <t xml:space="preserve">    海洋卫星</t>
  </si>
  <si>
    <t xml:space="preserve">    极地考察</t>
  </si>
  <si>
    <t xml:space="preserve">    海洋矿产资源勘探研究</t>
  </si>
  <si>
    <t xml:space="preserve">    海港航标维护</t>
  </si>
  <si>
    <t xml:space="preserve">    海水淡化</t>
  </si>
  <si>
    <t xml:space="preserve">    无居民海岛使用金支出</t>
  </si>
  <si>
    <t xml:space="preserve">    海岛和海域保护</t>
  </si>
  <si>
    <t xml:space="preserve">    其他海洋管理事务支出</t>
  </si>
  <si>
    <t xml:space="preserve">  测绘事务</t>
  </si>
  <si>
    <t xml:space="preserve">    基础测绘</t>
  </si>
  <si>
    <t xml:space="preserve">    航空摄影</t>
  </si>
  <si>
    <t xml:space="preserve">    测绘工程建设</t>
  </si>
  <si>
    <t xml:space="preserve">    其他测绘事务支出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</si>
  <si>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</si>
  <si>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</si>
  <si>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</si>
  <si>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</si>
  <si>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</si>
  <si>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</si>
  <si>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</si>
  <si>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</si>
  <si>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</si>
  <si>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</si>
  <si>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</si>
  <si>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</si>
  <si>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</si>
  <si>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</si>
  <si>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</si>
  <si>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</si>
  <si>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</si>
  <si>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</si>
  <si>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</si>
  <si>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</si>
  <si>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</si>
  <si>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</si>
  <si>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其他国土海洋气象等支出(款)</t>
  </si>
  <si>
    <t xml:space="preserve">    其他国土海洋气象等支出(项)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</si>
  <si>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</si>
  <si>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</si>
  <si>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</si>
  <si>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</si>
  <si>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</si>
  <si>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</si>
  <si>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</si>
  <si>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</si>
  <si>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</si>
  <si>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</si>
  <si>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</si>
  <si>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</si>
  <si>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</si>
  <si>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</si>
  <si>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</si>
  <si>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</si>
  <si>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</si>
  <si>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</si>
  <si>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</si>
  <si>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粮油事务</t>
  </si>
  <si>
    <t xml:space="preserve">    粮食财务与审计支出</t>
  </si>
  <si>
    <t xml:space="preserve">    粮食信息统计</t>
  </si>
  <si>
    <t xml:space="preserve">    粮食专项业务活动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</si>
  <si>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</si>
  <si>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</si>
  <si>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</si>
  <si>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</si>
  <si>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</si>
  <si>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</si>
  <si>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其他粮油事务支出</t>
  </si>
  <si>
    <t xml:space="preserve">  物资事务</t>
  </si>
  <si>
    <t xml:space="preserve">    铁路专用线</t>
  </si>
  <si>
    <t xml:space="preserve">    护库武警和民兵支出</t>
  </si>
  <si>
    <t xml:space="preserve">    物资保管与保养</t>
  </si>
  <si>
    <t xml:space="preserve">    专项贷款利息</t>
  </si>
  <si>
    <t xml:space="preserve">    物资转移</t>
  </si>
  <si>
    <t xml:space="preserve">    物资轮换</t>
  </si>
  <si>
    <t xml:space="preserve">    仓库建设</t>
  </si>
  <si>
    <t xml:space="preserve">    仓库安防</t>
  </si>
  <si>
    <t xml:space="preserve">    其他物资事务支出</t>
  </si>
  <si>
    <t xml:space="preserve">  能源储备</t>
  </si>
  <si>
    <t xml:space="preserve">    石油储备支出</t>
  </si>
  <si>
    <t xml:space="preserve">    天然铀能源储备</t>
  </si>
  <si>
    <t xml:space="preserve">    煤炭储备</t>
  </si>
  <si>
    <t xml:space="preserve">    其他能源储备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</si>
  <si>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</si>
  <si>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</si>
  <si>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</si>
  <si>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</si>
  <si>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</si>
  <si>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</si>
  <si>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</si>
  <si>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</si>
  <si>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</si>
  <si>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</si>
  <si>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</si>
  <si>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</si>
  <si>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</si>
  <si>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</si>
  <si>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</si>
  <si>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</si>
  <si>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</si>
  <si>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其他重要商品储备支出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</si>
  <si>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</si>
  <si>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</si>
  <si>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</si>
  <si>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</si>
  <si>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</si>
  <si>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</si>
  <si>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</si>
  <si>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</si>
  <si>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</si>
  <si>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</si>
  <si>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</si>
  <si>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</si>
  <si>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</si>
  <si>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</si>
  <si>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</si>
  <si>
    <t>一般公共预算支出</t>
  </si>
  <si>
    <r>
      <t>2016</t>
    </r>
    <r>
      <rPr>
        <b/>
        <sz val="14"/>
        <rFont val="宋体"/>
        <family val="3"/>
        <charset val="134"/>
      </rPr>
      <t>可比计算</t>
    </r>
    <phoneticPr fontId="17" type="noConversion"/>
  </si>
  <si>
    <t>2017年决算数</t>
    <phoneticPr fontId="17" type="noConversion"/>
  </si>
  <si>
    <t xml:space="preserve"> </t>
    <phoneticPr fontId="17" type="noConversion"/>
  </si>
  <si>
    <r>
      <rPr>
        <sz val="12"/>
        <rFont val="黑体"/>
        <family val="3"/>
        <charset val="134"/>
      </rPr>
      <t>附表</t>
    </r>
    <r>
      <rPr>
        <sz val="12"/>
        <rFont val="Times New Roman"/>
        <family val="1"/>
      </rPr>
      <t>1</t>
    </r>
    <phoneticPr fontId="17" type="noConversion"/>
  </si>
  <si>
    <t>年初     预算数</t>
    <phoneticPr fontId="17" type="noConversion"/>
  </si>
  <si>
    <t>调整     预算数</t>
    <phoneticPr fontId="17" type="noConversion"/>
  </si>
  <si>
    <t>占调整预算％</t>
    <phoneticPr fontId="17" type="noConversion"/>
  </si>
  <si>
    <t>一、一般公共服务支出</t>
  </si>
  <si>
    <t>四、教育支出</t>
  </si>
  <si>
    <t>五、科学技术支出</t>
  </si>
  <si>
    <t>六、文化体育与传媒支出</t>
  </si>
  <si>
    <t>七、社会保障和就业支出</t>
  </si>
  <si>
    <t>八、医疗卫生与计划生育支出</t>
  </si>
  <si>
    <t>九、节能环保支出</t>
  </si>
  <si>
    <t>十、城乡社区支出</t>
  </si>
  <si>
    <t>十一、农林水支出</t>
  </si>
  <si>
    <t>十二、交通运输支出</t>
  </si>
  <si>
    <t>十三、资源勘探信息等支出</t>
  </si>
  <si>
    <t>十四、商业服务业等支出</t>
  </si>
  <si>
    <t>十五、金融支出</t>
  </si>
  <si>
    <t>一般公共预算收入小计</t>
    <phoneticPr fontId="17" type="noConversion"/>
  </si>
  <si>
    <t>一般公共预算支出小计</t>
    <phoneticPr fontId="17" type="noConversion"/>
  </si>
  <si>
    <t>地方政府一般债券转贷收入</t>
    <phoneticPr fontId="17" type="noConversion"/>
  </si>
  <si>
    <t>地方政府一般债券还本支出</t>
    <phoneticPr fontId="17" type="noConversion"/>
  </si>
  <si>
    <t xml:space="preserve">  新增一般债券收入</t>
    <phoneticPr fontId="17" type="noConversion"/>
  </si>
  <si>
    <t xml:space="preserve">  其他资金还本支出</t>
    <phoneticPr fontId="17" type="noConversion"/>
  </si>
  <si>
    <t xml:space="preserve">  置换一般债券收入</t>
    <phoneticPr fontId="17" type="noConversion"/>
  </si>
  <si>
    <t xml:space="preserve">  置换一般债券还本支出</t>
    <phoneticPr fontId="17" type="noConversion"/>
  </si>
  <si>
    <t xml:space="preserve">  异地扶贫搬迁债券收入</t>
    <phoneticPr fontId="17" type="noConversion"/>
  </si>
  <si>
    <t xml:space="preserve">  异地扶贫搬迁债券支出</t>
    <phoneticPr fontId="17" type="noConversion"/>
  </si>
  <si>
    <t>转贷地方政府一般债券支出</t>
    <phoneticPr fontId="17" type="noConversion"/>
  </si>
  <si>
    <t xml:space="preserve">  一般公共预算结余</t>
    <phoneticPr fontId="17" type="noConversion"/>
  </si>
  <si>
    <t>安排预算稳定调节基金</t>
    <phoneticPr fontId="17" type="noConversion"/>
  </si>
  <si>
    <t xml:space="preserve">  置换一般债券结余</t>
    <phoneticPr fontId="17" type="noConversion"/>
  </si>
  <si>
    <t>调入预算稳定调节基金</t>
    <phoneticPr fontId="17" type="noConversion"/>
  </si>
  <si>
    <t>一般公共预算收入总计</t>
    <phoneticPr fontId="17" type="noConversion"/>
  </si>
  <si>
    <t>一般公共预算支出总计</t>
    <phoneticPr fontId="17" type="noConversion"/>
  </si>
  <si>
    <t>2017年西安市雁塔区一般公共预算收支决算表</t>
    <phoneticPr fontId="17" type="noConversion"/>
  </si>
  <si>
    <r>
      <t>2016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 xml:space="preserve">      </t>
    </r>
    <r>
      <rPr>
        <b/>
        <sz val="14"/>
        <rFont val="宋体"/>
        <family val="3"/>
        <charset val="134"/>
      </rPr>
      <t>决算数</t>
    </r>
    <phoneticPr fontId="17" type="noConversion"/>
  </si>
  <si>
    <r>
      <t>2016</t>
    </r>
    <r>
      <rPr>
        <b/>
        <sz val="14"/>
        <rFont val="宋体"/>
        <family val="3"/>
        <charset val="134"/>
      </rPr>
      <t>年</t>
    </r>
    <r>
      <rPr>
        <b/>
        <sz val="14"/>
        <rFont val="Times New Roman"/>
        <family val="1"/>
      </rPr>
      <t xml:space="preserve">       </t>
    </r>
    <r>
      <rPr>
        <b/>
        <sz val="14"/>
        <rFont val="宋体"/>
        <family val="3"/>
        <charset val="134"/>
      </rPr>
      <t>决算数</t>
    </r>
    <phoneticPr fontId="17" type="noConversion"/>
  </si>
  <si>
    <r>
      <t>2016</t>
    </r>
    <r>
      <rPr>
        <b/>
        <sz val="14"/>
        <rFont val="宋体"/>
        <family val="3"/>
        <charset val="134"/>
      </rPr>
      <t>年可比决算数</t>
    </r>
    <phoneticPr fontId="17" type="noConversion"/>
  </si>
  <si>
    <t>二、国防支出</t>
  </si>
  <si>
    <t>三、公共安全支出</t>
  </si>
  <si>
    <t>十六、援助其他地区支出</t>
  </si>
  <si>
    <t>十七、国土海洋气象等支出</t>
  </si>
  <si>
    <t>十八、住房保障支出</t>
  </si>
  <si>
    <t>十九、粮油物资储备支出</t>
  </si>
  <si>
    <t>二十、国债还本付息支出</t>
    <phoneticPr fontId="17" type="noConversion"/>
  </si>
  <si>
    <t>二十一、其他支出</t>
    <phoneticPr fontId="17" type="noConversion"/>
  </si>
  <si>
    <t>——按功能分类科目</t>
    <phoneticPr fontId="17" type="noConversion"/>
  </si>
  <si>
    <t>2017年西安市雁塔区一般公共预算支出决算表</t>
    <phoneticPr fontId="17" type="noConversion"/>
  </si>
  <si>
    <t>2017年西安市雁塔区社会保险基金预算收支决算表</t>
  </si>
  <si>
    <r>
      <rPr>
        <b/>
        <sz val="14"/>
        <rFont val="宋体"/>
        <family val="3"/>
        <charset val="134"/>
      </rPr>
      <t>收</t>
    </r>
    <r>
      <rPr>
        <b/>
        <sz val="14"/>
        <rFont val="Times New Roman"/>
        <family val="1"/>
      </rPr>
      <t xml:space="preserve">   </t>
    </r>
    <r>
      <rPr>
        <b/>
        <sz val="14"/>
        <rFont val="宋体"/>
        <family val="3"/>
        <charset val="134"/>
      </rPr>
      <t>入</t>
    </r>
  </si>
  <si>
    <r>
      <rPr>
        <b/>
        <sz val="14"/>
        <rFont val="宋体"/>
        <family val="3"/>
        <charset val="134"/>
      </rPr>
      <t>支</t>
    </r>
    <r>
      <rPr>
        <b/>
        <sz val="14"/>
        <rFont val="Times New Roman"/>
        <family val="1"/>
      </rPr>
      <t xml:space="preserve">   </t>
    </r>
    <r>
      <rPr>
        <b/>
        <sz val="14"/>
        <rFont val="宋体"/>
        <family val="3"/>
        <charset val="134"/>
      </rPr>
      <t>出</t>
    </r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</si>
  <si>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</rPr>
      <t xml:space="preserve">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</si>
  <si>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Times New Roman"/>
        <family val="1"/>
      </rPr>
      <t>2017</t>
    </r>
    <r>
      <rPr>
        <b/>
        <sz val="12"/>
        <rFont val="宋体"/>
        <family val="3"/>
        <charset val="134"/>
      </rPr>
      <t>年</t>
    </r>
  </si>
  <si>
    <r>
      <rPr>
        <b/>
        <sz val="12"/>
        <rFont val="Times New Roman"/>
        <family val="1"/>
      </rPr>
      <t>2016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                 </t>
    </r>
    <r>
      <rPr>
        <b/>
        <sz val="12"/>
        <rFont val="宋体"/>
        <family val="3"/>
        <charset val="134"/>
      </rPr>
      <t>决算数</t>
    </r>
  </si>
  <si>
    <r>
      <rPr>
        <b/>
        <sz val="12"/>
        <rFont val="Times New Roman"/>
        <family val="1"/>
      </rPr>
      <t>2017</t>
    </r>
    <r>
      <rPr>
        <b/>
        <sz val="12"/>
        <rFont val="宋体"/>
        <family val="3"/>
        <charset val="134"/>
      </rPr>
      <t>年决算数</t>
    </r>
  </si>
  <si>
    <r>
      <rPr>
        <b/>
        <sz val="12"/>
        <rFont val="Times New Roman"/>
        <family val="1"/>
      </rPr>
      <t>2016</t>
    </r>
    <r>
      <rPr>
        <b/>
        <sz val="12"/>
        <rFont val="宋体"/>
        <family val="3"/>
        <charset val="134"/>
      </rPr>
      <t>年</t>
    </r>
    <r>
      <rPr>
        <b/>
        <sz val="12"/>
        <rFont val="Times New Roman"/>
        <family val="1"/>
      </rPr>
      <t xml:space="preserve">           </t>
    </r>
    <r>
      <rPr>
        <b/>
        <sz val="12"/>
        <rFont val="宋体"/>
        <family val="3"/>
        <charset val="134"/>
      </rPr>
      <t>决算数</t>
    </r>
  </si>
  <si>
    <t>与上年比+－％</t>
  </si>
  <si>
    <t>与上年比＋－％</t>
  </si>
  <si>
    <t>2、城镇职工基本医疗保险费收入(合疗填）</t>
  </si>
  <si>
    <t>二、城镇职工基本医疗保险基金支出</t>
  </si>
  <si>
    <t>2、其他工伤保险基金支出</t>
  </si>
  <si>
    <t>1、生育医疗费用支出</t>
  </si>
  <si>
    <t>社会保险基金预算收入小计</t>
  </si>
  <si>
    <t>社会保险基金预算支出小计</t>
  </si>
  <si>
    <t>社会保险基金预算收入总计</t>
  </si>
  <si>
    <t>社会保险基金预算支出总计</t>
  </si>
  <si>
    <t>附表6</t>
    <phoneticPr fontId="17" type="noConversion"/>
  </si>
  <si>
    <t>附表7</t>
    <phoneticPr fontId="17" type="noConversion"/>
  </si>
  <si>
    <t>附表8</t>
    <phoneticPr fontId="17" type="noConversion"/>
  </si>
  <si>
    <t>西安市雁塔区财政局</t>
    <phoneticPr fontId="17" type="noConversion"/>
  </si>
  <si>
    <t>项目</t>
  </si>
  <si>
    <t>合计</t>
  </si>
  <si>
    <t/>
  </si>
  <si>
    <t>支出功能分类科目编码</t>
  </si>
  <si>
    <t>小计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</si>
  <si>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</si>
  <si>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</si>
  <si>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</si>
  <si>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</si>
  <si>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</si>
  <si>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</si>
  <si>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</si>
  <si>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</si>
  <si>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</si>
  <si>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</si>
  <si>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</si>
  <si>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</si>
  <si>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</si>
  <si>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</si>
  <si>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</si>
  <si>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</si>
  <si>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</si>
  <si>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</si>
  <si>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</si>
  <si>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</si>
  <si>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</si>
  <si>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</si>
  <si>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</si>
  <si>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</si>
  <si>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</si>
  <si>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</si>
  <si>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</si>
  <si>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</si>
  <si>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</si>
  <si>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</si>
  <si>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</si>
  <si>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</si>
  <si>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</si>
  <si>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</si>
  <si>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</si>
  <si>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</si>
  <si>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</si>
  <si>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</si>
  <si>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</si>
  <si>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</si>
  <si>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</si>
  <si>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</si>
  <si>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</si>
  <si>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</si>
  <si>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</si>
  <si>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</si>
  <si>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</si>
  <si>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</si>
  <si>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</si>
  <si>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采暖补贴</t>
  </si>
  <si>
    <t>物业服务补贴</t>
  </si>
  <si>
    <t>其他对个人和家庭的补助支出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</si>
  <si>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</si>
  <si>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</si>
  <si>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</si>
  <si>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</si>
  <si>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</si>
  <si>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</si>
  <si>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</si>
  <si>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</si>
  <si>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</si>
  <si>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</si>
  <si>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土地补偿</t>
  </si>
  <si>
    <t>安置补助</t>
  </si>
  <si>
    <t>地上附着物和青苗补偿</t>
  </si>
  <si>
    <t>拆迁补偿</t>
  </si>
  <si>
    <t>产权参股</t>
  </si>
  <si>
    <t>企业政策性补贴</t>
  </si>
  <si>
    <t>事业单位补贴</t>
  </si>
  <si>
    <t>财政贴息</t>
  </si>
  <si>
    <t>其他对企事业单位的补贴</t>
  </si>
  <si>
    <t>国内债务付息</t>
  </si>
  <si>
    <t>国外债务付息</t>
  </si>
  <si>
    <t>赠与</t>
  </si>
  <si>
    <t>贷款转贷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</si>
  <si>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</si>
  <si>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</si>
  <si>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</si>
  <si>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</si>
  <si>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</si>
  <si>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</si>
  <si>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</si>
  <si>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</si>
  <si>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</si>
  <si>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</si>
  <si>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</si>
  <si>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</si>
  <si>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</si>
  <si>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</si>
  <si>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</si>
  <si>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</si>
  <si>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</si>
  <si>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</si>
  <si>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</si>
  <si>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</si>
  <si>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</si>
  <si>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</si>
  <si>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</si>
  <si>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</si>
  <si>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</si>
  <si>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</si>
  <si>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</si>
  <si>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</si>
  <si>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</si>
  <si>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</si>
  <si>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</si>
  <si>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</si>
  <si>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</si>
  <si>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</si>
  <si>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</si>
  <si>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</si>
  <si>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</si>
  <si>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</si>
  <si>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</si>
  <si>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</si>
  <si>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</si>
  <si>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</si>
  <si>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</si>
  <si>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</si>
  <si>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</si>
  <si>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</si>
  <si>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</si>
  <si>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</si>
  <si>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</si>
  <si>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</si>
  <si>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</si>
  <si>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</si>
  <si>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</si>
  <si>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</si>
  <si>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</si>
  <si>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</si>
  <si>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</si>
  <si>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</si>
  <si>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</si>
  <si>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</si>
  <si>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</si>
  <si>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</si>
  <si>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</si>
  <si>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</si>
  <si>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</si>
  <si>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</si>
  <si>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</si>
  <si>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</si>
  <si>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</si>
  <si>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</si>
  <si>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</si>
  <si>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</si>
  <si>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</si>
  <si>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</si>
  <si>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</si>
  <si>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</si>
  <si>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</si>
  <si>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</si>
  <si>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</si>
  <si>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</si>
  <si>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</si>
  <si>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</si>
  <si>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</si>
  <si>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</si>
  <si>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</si>
  <si>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</si>
  <si>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</si>
  <si>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</si>
  <si>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</si>
  <si>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</si>
  <si>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</si>
  <si>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</si>
  <si>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</si>
  <si>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</si>
  <si>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</si>
  <si>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</si>
  <si>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 xml:space="preserve">    水利行政执法监督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</si>
</sst>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_(* #,##0_);_(* \(#,##0\);_(* &quot;-&quot;_);_(@_)"/>
    <numFmt numFmtId="177" formatCode="_(* #,##0.00_);_(* \(#,##0.00\);_(* &quot;-&quot;??_);_(@_)"/>
    <numFmt numFmtId="178" formatCode="#,##0_ "/>
    <numFmt numFmtId="179" formatCode="0_ "/>
    <numFmt numFmtId="180" formatCode="0.0"/>
    <numFmt numFmtId="181" formatCode="0.0_ "/>
    <numFmt numFmtId="182" formatCode="0_);[Red]\(0\)"/>
    <numFmt numFmtId="183" formatCode="#,##0.0_ "/>
    <numFmt numFmtId="184" formatCode="#,##0_);[Red]\(#,##0\)"/>
    <numFmt numFmtId="185" formatCode="#,##0.00_ "/>
  </numFmts>
  <fonts count="61" x14ac:knownFonts="1">
    <font>
      <sz val="12"/>
      <name val="宋体"/>
      <charset val="134"/>
    </font>
    <font>
      <sz val="12"/>
      <name val="Times New Roman"/>
      <family val="1"/>
    </font>
    <font>
      <b/>
      <sz val="14"/>
      <name val="宋体"/>
      <family val="3"/>
      <charset val="134"/>
    </font>
    <font>
      <b/>
      <sz val="14"/>
      <name val="Times New Roman"/>
      <family val="1"/>
    </font>
    <font>
      <b/>
      <sz val="12"/>
      <name val="宋体"/>
      <family val="3"/>
      <charset val="134"/>
    </font>
    <font>
      <sz val="14"/>
      <name val="宋体"/>
      <family val="3"/>
      <charset val="134"/>
    </font>
    <font>
      <sz val="14"/>
      <name val="Times New Roman"/>
      <family val="1"/>
    </font>
    <font>
      <sz val="11"/>
      <name val="宋体"/>
      <family val="3"/>
      <charset val="134"/>
    </font>
    <font>
      <b/>
      <sz val="11"/>
      <name val="黑体"/>
      <family val="3"/>
      <charset val="134"/>
    </font>
    <font>
      <sz val="2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22"/>
      <name val="黑体"/>
      <family val="3"/>
      <charset val="134"/>
    </font>
    <font>
      <b/>
      <sz val="12"/>
      <color indexed="8"/>
      <name val="宋体"/>
      <family val="3"/>
      <charset val="134"/>
    </font>
    <font>
      <b/>
      <sz val="20"/>
      <name val="黑体"/>
      <family val="3"/>
      <charset val="134"/>
    </font>
    <font>
      <b/>
      <sz val="11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2"/>
      <color indexed="1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17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2"/>
      <color indexed="19"/>
      <name val="宋体"/>
      <family val="3"/>
      <charset val="134"/>
    </font>
    <font>
      <b/>
      <sz val="12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2"/>
      <color indexed="10"/>
      <name val="宋体"/>
      <family val="3"/>
      <charset val="134"/>
    </font>
    <font>
      <sz val="12"/>
      <color indexed="19"/>
      <name val="宋体"/>
      <family val="3"/>
      <charset val="134"/>
    </font>
    <font>
      <b/>
      <sz val="12"/>
      <color indexed="63"/>
      <name val="宋体"/>
      <family val="3"/>
      <charset val="134"/>
    </font>
    <font>
      <sz val="12"/>
      <color indexed="63"/>
      <name val="宋体"/>
      <family val="3"/>
      <charset val="134"/>
    </font>
    <font>
      <sz val="14"/>
      <color indexed="0"/>
      <name val="宋体"/>
      <family val="3"/>
      <charset val="134"/>
    </font>
    <font>
      <sz val="10"/>
      <name val="宋体"/>
      <family val="3"/>
      <charset val="134"/>
    </font>
    <font>
      <sz val="12"/>
      <name val="Arial"/>
      <family val="2"/>
    </font>
    <font>
      <sz val="12"/>
      <name val="黑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0"/>
      <name val="宋体"/>
      <family val="3"/>
      <charset val="134"/>
    </font>
    <font>
      <b/>
      <sz val="22"/>
      <name val="Times New Roman"/>
      <family val="1"/>
    </font>
    <font>
      <sz val="11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28"/>
      <name val="黑体"/>
      <family val="3"/>
      <charset val="134"/>
    </font>
    <font>
      <sz val="22"/>
      <name val="黑体"/>
      <family val="3"/>
      <charset val="134"/>
    </font>
    <font>
      <b/>
      <sz val="12"/>
      <name val="黑体"/>
      <family val="3"/>
      <charset val="134"/>
    </font>
    <font>
      <sz val="10"/>
      <color indexed="8"/>
      <name val="Arial"/>
      <family val="2"/>
    </font>
    <font>
      <sz val="12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51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30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30"/>
      </top>
      <bottom style="double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2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85">
    <xf numFmtId="0" fontId="0" fillId="0" borderId="0" applyBorder="0"/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16" fillId="0" borderId="0" applyBorder="0"/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7" fillId="17" borderId="0" applyNumberFormat="0" applyBorder="0" applyAlignment="0" applyProtection="0"/>
    <xf numFmtId="0" fontId="27" fillId="17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7" fillId="17" borderId="0" applyNumberFormat="0" applyBorder="0" applyAlignment="0" applyProtection="0"/>
    <xf numFmtId="0" fontId="27" fillId="21" borderId="0" applyNumberFormat="0" applyBorder="0" applyAlignment="0" applyProtection="0"/>
    <xf numFmtId="0" fontId="26" fillId="25" borderId="0" applyNumberFormat="0" applyBorder="0" applyAlignment="0" applyProtection="0"/>
    <xf numFmtId="0" fontId="26" fillId="26" borderId="0" applyNumberFormat="0" applyBorder="0" applyAlignment="0" applyProtection="0"/>
    <xf numFmtId="0" fontId="27" fillId="17" borderId="0" applyNumberFormat="0" applyBorder="0" applyAlignment="0" applyProtection="0"/>
    <xf numFmtId="0" fontId="27" fillId="19" borderId="0" applyNumberFormat="0" applyBorder="0" applyAlignment="0" applyProtection="0"/>
    <xf numFmtId="0" fontId="26" fillId="19" borderId="0" applyNumberFormat="0" applyBorder="0" applyAlignment="0" applyProtection="0"/>
    <xf numFmtId="0" fontId="26" fillId="27" borderId="0" applyNumberFormat="0" applyBorder="0" applyAlignment="0" applyProtection="0"/>
    <xf numFmtId="0" fontId="27" fillId="17" borderId="0" applyNumberFormat="0" applyBorder="0" applyAlignment="0" applyProtection="0"/>
    <xf numFmtId="0" fontId="27" fillId="28" borderId="0" applyNumberFormat="0" applyBorder="0" applyAlignment="0" applyProtection="0"/>
    <xf numFmtId="0" fontId="26" fillId="29" borderId="0" applyNumberFormat="0" applyBorder="0" applyAlignment="0" applyProtection="0"/>
    <xf numFmtId="9" fontId="16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0" borderId="1" applyNumberFormat="0" applyFill="0" applyAlignment="0" applyProtection="0"/>
    <xf numFmtId="0" fontId="30" fillId="0" borderId="2" applyNumberFormat="0" applyFill="0" applyAlignment="0" applyProtection="0"/>
    <xf numFmtId="0" fontId="31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28" borderId="0" applyNumberFormat="0" applyBorder="0" applyAlignment="0" applyProtection="0"/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7" fillId="0" borderId="0"/>
    <xf numFmtId="0" fontId="18" fillId="0" borderId="0"/>
    <xf numFmtId="0" fontId="18" fillId="0" borderId="0"/>
    <xf numFmtId="0" fontId="35" fillId="30" borderId="0" applyNumberFormat="0" applyBorder="0" applyAlignment="0" applyProtection="0"/>
    <xf numFmtId="0" fontId="36" fillId="4" borderId="0" applyNumberFormat="0" applyBorder="0" applyAlignment="0" applyProtection="0">
      <alignment vertical="center"/>
    </xf>
    <xf numFmtId="0" fontId="36" fillId="4" borderId="0" applyNumberFormat="0" applyBorder="0" applyAlignment="0" applyProtection="0">
      <alignment vertical="center"/>
    </xf>
    <xf numFmtId="0" fontId="20" fillId="0" borderId="4" applyNumberFormat="0" applyFill="0" applyAlignment="0" applyProtection="0"/>
    <xf numFmtId="0" fontId="37" fillId="31" borderId="5" applyNumberFormat="0" applyAlignment="0" applyProtection="0"/>
    <xf numFmtId="0" fontId="38" fillId="22" borderId="6" applyNumberFormat="0" applyAlignment="0" applyProtection="0"/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/>
    <xf numFmtId="0" fontId="41" fillId="0" borderId="7" applyNumberFormat="0" applyFill="0" applyAlignment="0" applyProtection="0"/>
    <xf numFmtId="176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0" fontId="20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41" fillId="29" borderId="0" applyNumberFormat="0" applyBorder="0" applyAlignment="0" applyProtection="0"/>
    <xf numFmtId="0" fontId="42" fillId="31" borderId="8" applyNumberFormat="0" applyAlignment="0" applyProtection="0"/>
    <xf numFmtId="0" fontId="43" fillId="29" borderId="5" applyNumberFormat="0" applyAlignment="0" applyProtection="0"/>
    <xf numFmtId="0" fontId="18" fillId="28" borderId="9" applyNumberFormat="0" applyFont="0" applyAlignment="0" applyProtection="0"/>
    <xf numFmtId="0" fontId="18" fillId="0" borderId="0" applyBorder="0"/>
    <xf numFmtId="0" fontId="52" fillId="0" borderId="0"/>
    <xf numFmtId="0" fontId="18" fillId="0" borderId="0"/>
    <xf numFmtId="0" fontId="57" fillId="0" borderId="0"/>
  </cellStyleXfs>
  <cellXfs count="271">
    <xf numFmtId="0" fontId="0" fillId="0" borderId="0" xfId="0" applyFont="1"/>
    <xf numFmtId="0" fontId="1" fillId="0" borderId="0" xfId="0" applyFont="1"/>
    <xf numFmtId="0" fontId="0" fillId="0" borderId="0" xfId="0" applyFont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10" fillId="0" borderId="0" xfId="0" applyFont="1"/>
    <xf numFmtId="178" fontId="10" fillId="0" borderId="0" xfId="0" applyNumberFormat="1" applyFont="1"/>
    <xf numFmtId="3" fontId="4" fillId="0" borderId="10" xfId="0" applyNumberFormat="1" applyFont="1" applyBorder="1" applyAlignment="1">
      <alignment horizontal="center" vertical="center"/>
    </xf>
    <xf numFmtId="3" fontId="0" fillId="0" borderId="10" xfId="0" applyNumberFormat="1" applyFont="1" applyBorder="1" applyAlignment="1">
      <alignment horizontal="left" vertical="center"/>
    </xf>
    <xf numFmtId="179" fontId="12" fillId="0" borderId="10" xfId="0" applyNumberFormat="1" applyFont="1" applyBorder="1" applyAlignment="1">
      <alignment horizontal="right" vertical="center"/>
    </xf>
    <xf numFmtId="179" fontId="13" fillId="0" borderId="10" xfId="0" applyNumberFormat="1" applyFont="1" applyBorder="1" applyAlignment="1">
      <alignment horizontal="right" vertical="center"/>
    </xf>
    <xf numFmtId="179" fontId="7" fillId="39" borderId="0" xfId="0" applyNumberFormat="1" applyFont="1" applyFill="1"/>
    <xf numFmtId="0" fontId="14" fillId="0" borderId="0" xfId="0" applyFont="1"/>
    <xf numFmtId="0" fontId="15" fillId="0" borderId="0" xfId="0" applyFont="1"/>
    <xf numFmtId="0" fontId="14" fillId="0" borderId="0" xfId="0" applyFont="1" applyBorder="1"/>
    <xf numFmtId="0" fontId="1" fillId="0" borderId="0" xfId="0" applyFont="1" applyBorder="1"/>
    <xf numFmtId="0" fontId="1" fillId="0" borderId="0" xfId="0" applyFont="1" applyBorder="1" applyAlignment="1"/>
    <xf numFmtId="0" fontId="6" fillId="0" borderId="10" xfId="0" applyFont="1" applyBorder="1" applyAlignment="1">
      <alignment horizontal="right" vertical="center"/>
    </xf>
    <xf numFmtId="180" fontId="6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12" xfId="0" applyFont="1" applyBorder="1" applyAlignment="1">
      <alignment horizontal="center" vertical="center"/>
    </xf>
    <xf numFmtId="0" fontId="11" fillId="0" borderId="0" xfId="0" applyFont="1"/>
    <xf numFmtId="0" fontId="5" fillId="0" borderId="10" xfId="0" applyFont="1" applyBorder="1" applyAlignment="1">
      <alignment horizontal="right" vertical="center"/>
    </xf>
    <xf numFmtId="0" fontId="3" fillId="0" borderId="10" xfId="0" applyFont="1" applyBorder="1" applyAlignment="1">
      <alignment vertical="center"/>
    </xf>
    <xf numFmtId="0" fontId="5" fillId="0" borderId="10" xfId="7" applyFont="1" applyFill="1" applyBorder="1" applyAlignment="1" applyProtection="1">
      <alignment horizontal="left" vertical="center"/>
      <protection hidden="1"/>
    </xf>
    <xf numFmtId="0" fontId="5" fillId="0" borderId="10" xfId="7" applyFont="1" applyFill="1" applyBorder="1" applyAlignment="1" applyProtection="1">
      <alignment vertical="center"/>
      <protection hidden="1"/>
    </xf>
    <xf numFmtId="0" fontId="6" fillId="0" borderId="10" xfId="7" applyFont="1" applyFill="1" applyBorder="1" applyAlignment="1" applyProtection="1">
      <alignment vertical="center"/>
      <protection hidden="1"/>
    </xf>
    <xf numFmtId="0" fontId="6" fillId="0" borderId="10" xfId="7" applyFont="1" applyFill="1" applyBorder="1" applyAlignment="1" applyProtection="1">
      <alignment horizontal="right" vertical="center"/>
    </xf>
    <xf numFmtId="0" fontId="6" fillId="0" borderId="10" xfId="7" applyFont="1" applyFill="1" applyBorder="1" applyAlignment="1" applyProtection="1">
      <alignment horizontal="right" vertical="center"/>
      <protection locked="0"/>
    </xf>
    <xf numFmtId="0" fontId="6" fillId="0" borderId="10" xfId="7" applyFont="1" applyFill="1" applyBorder="1" applyAlignment="1" applyProtection="1">
      <alignment vertical="center"/>
    </xf>
    <xf numFmtId="0" fontId="3" fillId="0" borderId="10" xfId="7" applyFont="1" applyFill="1" applyBorder="1" applyAlignment="1" applyProtection="1">
      <alignment horizontal="right" vertical="center"/>
    </xf>
    <xf numFmtId="0" fontId="6" fillId="0" borderId="10" xfId="7" applyFont="1" applyFill="1" applyBorder="1" applyAlignment="1" applyProtection="1">
      <alignment vertical="center"/>
      <protection locked="0"/>
    </xf>
    <xf numFmtId="180" fontId="6" fillId="0" borderId="10" xfId="7" applyNumberFormat="1" applyFont="1" applyFill="1" applyBorder="1" applyAlignment="1" applyProtection="1">
      <alignment vertical="center"/>
    </xf>
    <xf numFmtId="3" fontId="0" fillId="0" borderId="10" xfId="0" applyNumberFormat="1" applyBorder="1" applyAlignment="1">
      <alignment horizontal="left" vertical="center"/>
    </xf>
    <xf numFmtId="0" fontId="18" fillId="0" borderId="10" xfId="7" applyFont="1" applyBorder="1" applyAlignment="1">
      <alignment horizontal="left" vertical="center"/>
    </xf>
    <xf numFmtId="0" fontId="1" fillId="0" borderId="13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8" fillId="0" borderId="10" xfId="7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0" fillId="0" borderId="0" xfId="0"/>
    <xf numFmtId="0" fontId="4" fillId="0" borderId="10" xfId="7" applyFont="1" applyFill="1" applyBorder="1" applyAlignment="1" applyProtection="1">
      <alignment horizontal="center" vertical="center" wrapText="1"/>
    </xf>
    <xf numFmtId="0" fontId="18" fillId="0" borderId="11" xfId="0" applyFont="1" applyBorder="1" applyAlignment="1">
      <alignment horizontal="right" vertical="center"/>
    </xf>
    <xf numFmtId="181" fontId="1" fillId="0" borderId="10" xfId="44" applyNumberFormat="1" applyFont="1" applyBorder="1" applyAlignment="1" applyProtection="1">
      <alignment horizontal="right" vertical="center" wrapText="1"/>
    </xf>
    <xf numFmtId="181" fontId="11" fillId="0" borderId="10" xfId="44" applyNumberFormat="1" applyFont="1" applyBorder="1" applyAlignment="1" applyProtection="1">
      <alignment horizontal="right" vertical="center" wrapText="1"/>
    </xf>
    <xf numFmtId="0" fontId="1" fillId="0" borderId="10" xfId="0" applyFont="1" applyBorder="1"/>
    <xf numFmtId="0" fontId="4" fillId="0" borderId="10" xfId="7" applyFont="1" applyBorder="1" applyAlignment="1">
      <alignment horizontal="center" vertical="center"/>
    </xf>
    <xf numFmtId="179" fontId="1" fillId="0" borderId="10" xfId="7" applyNumberFormat="1" applyFont="1" applyBorder="1" applyAlignment="1">
      <alignment horizontal="right" vertical="center" wrapText="1"/>
    </xf>
    <xf numFmtId="181" fontId="1" fillId="0" borderId="10" xfId="44" applyNumberFormat="1" applyFont="1" applyBorder="1" applyAlignment="1">
      <alignment horizontal="right" vertical="center" wrapText="1"/>
    </xf>
    <xf numFmtId="0" fontId="1" fillId="0" borderId="14" xfId="0" applyFont="1" applyBorder="1" applyAlignment="1">
      <alignment horizontal="justify" vertical="center" wrapText="1"/>
    </xf>
    <xf numFmtId="181" fontId="11" fillId="0" borderId="10" xfId="44" applyNumberFormat="1" applyFont="1" applyBorder="1" applyAlignment="1">
      <alignment horizontal="right" vertical="center" wrapText="1"/>
    </xf>
    <xf numFmtId="0" fontId="4" fillId="0" borderId="14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right" vertical="center"/>
    </xf>
    <xf numFmtId="181" fontId="6" fillId="0" borderId="10" xfId="7" applyNumberFormat="1" applyFont="1" applyBorder="1" applyAlignment="1">
      <alignment horizontal="right" vertical="center" wrapText="1"/>
    </xf>
    <xf numFmtId="3" fontId="0" fillId="0" borderId="0" xfId="0" applyNumberFormat="1" applyFill="1" applyBorder="1" applyAlignment="1">
      <alignment horizontal="left" vertical="center"/>
    </xf>
    <xf numFmtId="179" fontId="6" fillId="0" borderId="10" xfId="7" applyNumberFormat="1" applyFont="1" applyFill="1" applyBorder="1" applyAlignment="1" applyProtection="1">
      <alignment horizontal="right" vertical="center"/>
      <protection locked="0"/>
    </xf>
    <xf numFmtId="0" fontId="7" fillId="0" borderId="10" xfId="0" applyFont="1" applyBorder="1"/>
    <xf numFmtId="0" fontId="0" fillId="0" borderId="0" xfId="0" applyBorder="1" applyAlignment="1"/>
    <xf numFmtId="0" fontId="2" fillId="0" borderId="13" xfId="0" applyFont="1" applyBorder="1" applyAlignment="1">
      <alignment horizontal="center" vertical="center"/>
    </xf>
    <xf numFmtId="179" fontId="1" fillId="0" borderId="10" xfId="0" applyNumberFormat="1" applyFont="1" applyBorder="1" applyAlignment="1"/>
    <xf numFmtId="179" fontId="14" fillId="0" borderId="0" xfId="0" applyNumberFormat="1" applyFont="1" applyBorder="1"/>
    <xf numFmtId="179" fontId="1" fillId="0" borderId="0" xfId="0" applyNumberFormat="1" applyFont="1" applyBorder="1" applyAlignment="1"/>
    <xf numFmtId="179" fontId="14" fillId="0" borderId="0" xfId="0" applyNumberFormat="1" applyFont="1"/>
    <xf numFmtId="178" fontId="1" fillId="0" borderId="0" xfId="0" applyNumberFormat="1" applyFont="1"/>
    <xf numFmtId="49" fontId="18" fillId="0" borderId="10" xfId="54" applyNumberFormat="1" applyFont="1" applyFill="1" applyBorder="1" applyAlignment="1" applyProtection="1">
      <alignment horizontal="left" vertical="center"/>
      <protection locked="0"/>
    </xf>
    <xf numFmtId="0" fontId="18" fillId="0" borderId="0" xfId="0" applyFont="1"/>
    <xf numFmtId="179" fontId="1" fillId="0" borderId="10" xfId="54" applyNumberFormat="1" applyFont="1" applyFill="1" applyBorder="1" applyAlignment="1" applyProtection="1">
      <alignment horizontal="right" vertical="center"/>
      <protection locked="0"/>
    </xf>
    <xf numFmtId="179" fontId="1" fillId="0" borderId="10" xfId="7" applyNumberFormat="1" applyFont="1" applyBorder="1" applyAlignment="1">
      <alignment vertical="center"/>
    </xf>
    <xf numFmtId="0" fontId="8" fillId="0" borderId="10" xfId="0" applyFont="1" applyBorder="1"/>
    <xf numFmtId="0" fontId="0" fillId="0" borderId="10" xfId="0" applyFont="1" applyBorder="1"/>
    <xf numFmtId="178" fontId="0" fillId="0" borderId="10" xfId="0" applyNumberFormat="1" applyFont="1" applyBorder="1"/>
    <xf numFmtId="3" fontId="18" fillId="0" borderId="10" xfId="0" applyNumberFormat="1" applyFont="1" applyBorder="1" applyAlignment="1">
      <alignment horizontal="left" vertical="center"/>
    </xf>
    <xf numFmtId="179" fontId="11" fillId="0" borderId="10" xfId="0" applyNumberFormat="1" applyFont="1" applyBorder="1" applyAlignment="1">
      <alignment horizontal="right" vertical="center" wrapText="1"/>
    </xf>
    <xf numFmtId="179" fontId="1" fillId="0" borderId="10" xfId="0" applyNumberFormat="1" applyFont="1" applyBorder="1" applyAlignment="1">
      <alignment horizontal="right" vertical="center" wrapText="1"/>
    </xf>
    <xf numFmtId="0" fontId="18" fillId="0" borderId="10" xfId="0" applyFont="1" applyBorder="1" applyAlignment="1">
      <alignment horizontal="justify" vertical="center" wrapText="1"/>
    </xf>
    <xf numFmtId="0" fontId="1" fillId="0" borderId="10" xfId="0" applyFont="1" applyBorder="1" applyAlignment="1"/>
    <xf numFmtId="182" fontId="1" fillId="0" borderId="10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0" xfId="0" applyFont="1" applyBorder="1" applyAlignment="1">
      <alignment horizontal="left" vertical="center"/>
    </xf>
    <xf numFmtId="182" fontId="11" fillId="0" borderId="10" xfId="0" applyNumberFormat="1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/>
    </xf>
    <xf numFmtId="181" fontId="1" fillId="0" borderId="10" xfId="0" applyNumberFormat="1" applyFont="1" applyBorder="1" applyAlignment="1">
      <alignment vertical="center"/>
    </xf>
    <xf numFmtId="0" fontId="0" fillId="0" borderId="10" xfId="0" applyBorder="1" applyAlignment="1">
      <alignment horizontal="left" vertical="center"/>
    </xf>
    <xf numFmtId="179" fontId="1" fillId="0" borderId="10" xfId="0" applyNumberFormat="1" applyFont="1" applyBorder="1" applyAlignment="1">
      <alignment vertical="center"/>
    </xf>
    <xf numFmtId="0" fontId="0" fillId="0" borderId="0" xfId="0" applyBorder="1" applyAlignment="1">
      <alignment horizontal="right"/>
    </xf>
    <xf numFmtId="0" fontId="18" fillId="0" borderId="0" xfId="0" applyFont="1" applyBorder="1" applyAlignment="1">
      <alignment horizontal="left" vertical="center"/>
    </xf>
    <xf numFmtId="0" fontId="18" fillId="0" borderId="0" xfId="0" applyFont="1" applyAlignment="1">
      <alignment horizontal="left"/>
    </xf>
    <xf numFmtId="181" fontId="11" fillId="0" borderId="10" xfId="0" applyNumberFormat="1" applyFont="1" applyBorder="1" applyAlignment="1">
      <alignment vertical="center"/>
    </xf>
    <xf numFmtId="181" fontId="11" fillId="0" borderId="10" xfId="7" applyNumberFormat="1" applyFont="1" applyBorder="1" applyAlignment="1">
      <alignment horizontal="right" vertical="center" wrapText="1"/>
    </xf>
    <xf numFmtId="0" fontId="22" fillId="0" borderId="0" xfId="0" applyFont="1"/>
    <xf numFmtId="0" fontId="23" fillId="0" borderId="0" xfId="0" applyFont="1"/>
    <xf numFmtId="0" fontId="18" fillId="0" borderId="0" xfId="56"/>
    <xf numFmtId="0" fontId="5" fillId="0" borderId="0" xfId="0" applyFont="1" applyFill="1" applyBorder="1" applyAlignment="1">
      <alignment horizontal="left" vertical="center"/>
    </xf>
    <xf numFmtId="0" fontId="46" fillId="0" borderId="10" xfId="7" applyFont="1" applyBorder="1" applyProtection="1">
      <protection locked="0"/>
    </xf>
    <xf numFmtId="179" fontId="1" fillId="0" borderId="10" xfId="44" applyNumberFormat="1" applyFont="1" applyBorder="1" applyAlignment="1" applyProtection="1">
      <alignment horizontal="right" vertical="center" wrapText="1"/>
    </xf>
    <xf numFmtId="179" fontId="11" fillId="0" borderId="10" xfId="44" applyNumberFormat="1" applyFont="1" applyBorder="1" applyAlignment="1" applyProtection="1">
      <alignment horizontal="right" vertical="center" wrapText="1"/>
    </xf>
    <xf numFmtId="0" fontId="18" fillId="0" borderId="13" xfId="0" applyFont="1" applyBorder="1" applyAlignment="1">
      <alignment horizontal="justify" vertical="center" wrapText="1"/>
    </xf>
    <xf numFmtId="179" fontId="1" fillId="0" borderId="14" xfId="7" applyNumberFormat="1" applyFont="1" applyBorder="1" applyAlignment="1">
      <alignment horizontal="right" vertical="center" wrapText="1"/>
    </xf>
    <xf numFmtId="179" fontId="11" fillId="0" borderId="10" xfId="7" applyNumberFormat="1" applyFont="1" applyBorder="1" applyAlignment="1">
      <alignment horizontal="right" vertical="center" wrapText="1"/>
    </xf>
    <xf numFmtId="49" fontId="4" fillId="0" borderId="15" xfId="54" applyNumberFormat="1" applyFont="1" applyFill="1" applyBorder="1" applyAlignment="1" applyProtection="1">
      <alignment horizontal="left" vertical="center"/>
    </xf>
    <xf numFmtId="49" fontId="18" fillId="0" borderId="15" xfId="54" applyNumberFormat="1" applyFont="1" applyFill="1" applyBorder="1" applyAlignment="1" applyProtection="1">
      <alignment horizontal="left" vertical="center"/>
    </xf>
    <xf numFmtId="182" fontId="1" fillId="0" borderId="10" xfId="0" applyNumberFormat="1" applyFont="1" applyBorder="1" applyAlignment="1">
      <alignment vertical="center"/>
    </xf>
    <xf numFmtId="181" fontId="1" fillId="0" borderId="10" xfId="44" applyNumberFormat="1" applyFont="1" applyFill="1" applyBorder="1" applyAlignment="1">
      <alignment horizontal="right" vertical="center" wrapText="1"/>
    </xf>
    <xf numFmtId="0" fontId="1" fillId="0" borderId="10" xfId="7" applyFont="1" applyBorder="1" applyAlignment="1">
      <alignment horizontal="right" vertical="center"/>
    </xf>
    <xf numFmtId="0" fontId="1" fillId="0" borderId="10" xfId="7" applyFont="1" applyFill="1" applyBorder="1" applyAlignment="1">
      <alignment horizontal="right" vertical="center"/>
    </xf>
    <xf numFmtId="182" fontId="11" fillId="0" borderId="10" xfId="7" applyNumberFormat="1" applyFont="1" applyBorder="1" applyAlignment="1">
      <alignment horizontal="right" vertical="center"/>
    </xf>
    <xf numFmtId="0" fontId="18" fillId="0" borderId="16" xfId="0" applyFont="1" applyBorder="1" applyAlignment="1">
      <alignment horizontal="justify" vertical="center" wrapText="1"/>
    </xf>
    <xf numFmtId="179" fontId="1" fillId="0" borderId="0" xfId="0" applyNumberFormat="1" applyFont="1"/>
    <xf numFmtId="0" fontId="18" fillId="0" borderId="10" xfId="0" applyFont="1" applyBorder="1"/>
    <xf numFmtId="0" fontId="5" fillId="0" borderId="15" xfId="7" applyFont="1" applyFill="1" applyBorder="1" applyAlignment="1" applyProtection="1">
      <alignment vertical="center"/>
      <protection hidden="1"/>
    </xf>
    <xf numFmtId="0" fontId="44" fillId="0" borderId="17" xfId="0" applyFont="1" applyBorder="1" applyAlignment="1" applyProtection="1">
      <alignment vertical="center"/>
      <protection hidden="1"/>
    </xf>
    <xf numFmtId="0" fontId="44" fillId="0" borderId="18" xfId="0" applyFont="1" applyBorder="1" applyAlignment="1" applyProtection="1">
      <alignment vertical="center"/>
      <protection hidden="1"/>
    </xf>
    <xf numFmtId="0" fontId="5" fillId="0" borderId="15" xfId="7" applyFont="1" applyFill="1" applyBorder="1" applyAlignment="1" applyProtection="1">
      <alignment vertical="center"/>
    </xf>
    <xf numFmtId="0" fontId="6" fillId="0" borderId="15" xfId="7" applyFont="1" applyFill="1" applyBorder="1" applyAlignment="1" applyProtection="1">
      <alignment vertical="center"/>
      <protection hidden="1"/>
    </xf>
    <xf numFmtId="179" fontId="1" fillId="0" borderId="14" xfId="44" applyNumberFormat="1" applyFont="1" applyBorder="1" applyAlignment="1" applyProtection="1">
      <alignment horizontal="right" vertical="center" wrapText="1"/>
    </xf>
    <xf numFmtId="179" fontId="11" fillId="0" borderId="14" xfId="44" applyNumberFormat="1" applyFont="1" applyBorder="1" applyAlignment="1" applyProtection="1">
      <alignment horizontal="right" vertical="center" wrapText="1"/>
    </xf>
    <xf numFmtId="179" fontId="12" fillId="0" borderId="14" xfId="0" applyNumberFormat="1" applyFont="1" applyBorder="1" applyAlignment="1">
      <alignment horizontal="right" vertical="center"/>
    </xf>
    <xf numFmtId="0" fontId="14" fillId="0" borderId="0" xfId="0" applyFont="1" applyFill="1" applyBorder="1"/>
    <xf numFmtId="179" fontId="14" fillId="0" borderId="0" xfId="0" applyNumberFormat="1" applyFont="1" applyFill="1" applyBorder="1"/>
    <xf numFmtId="0" fontId="1" fillId="0" borderId="0" xfId="0" applyFont="1" applyFill="1" applyBorder="1" applyAlignment="1"/>
    <xf numFmtId="179" fontId="1" fillId="0" borderId="0" xfId="0" applyNumberFormat="1" applyFont="1" applyFill="1" applyBorder="1" applyAlignment="1"/>
    <xf numFmtId="0" fontId="50" fillId="0" borderId="10" xfId="0" applyNumberFormat="1" applyFont="1" applyFill="1" applyBorder="1" applyAlignment="1" applyProtection="1">
      <alignment horizontal="center" vertical="center"/>
    </xf>
    <xf numFmtId="3" fontId="45" fillId="0" borderId="10" xfId="0" applyNumberFormat="1" applyFont="1" applyFill="1" applyBorder="1" applyAlignment="1" applyProtection="1">
      <alignment horizontal="right" vertical="center"/>
    </xf>
    <xf numFmtId="0" fontId="50" fillId="0" borderId="10" xfId="0" applyNumberFormat="1" applyFont="1" applyFill="1" applyBorder="1" applyAlignment="1" applyProtection="1">
      <alignment horizontal="left" vertical="center"/>
    </xf>
    <xf numFmtId="0" fontId="45" fillId="0" borderId="10" xfId="0" applyNumberFormat="1" applyFont="1" applyFill="1" applyBorder="1" applyAlignment="1" applyProtection="1">
      <alignment horizontal="left" vertical="center"/>
    </xf>
    <xf numFmtId="0" fontId="14" fillId="0" borderId="0" xfId="0" applyFont="1" applyFill="1"/>
    <xf numFmtId="179" fontId="14" fillId="0" borderId="0" xfId="0" applyNumberFormat="1" applyFont="1" applyFill="1"/>
    <xf numFmtId="0" fontId="2" fillId="0" borderId="15" xfId="0" applyFont="1" applyFill="1" applyBorder="1" applyAlignment="1">
      <alignment horizontal="center" vertical="center"/>
    </xf>
    <xf numFmtId="179" fontId="11" fillId="0" borderId="13" xfId="0" applyNumberFormat="1" applyFont="1" applyFill="1" applyBorder="1" applyAlignment="1">
      <alignment horizontal="center" vertical="center" wrapText="1"/>
    </xf>
    <xf numFmtId="183" fontId="4" fillId="0" borderId="14" xfId="0" applyNumberFormat="1" applyFont="1" applyBorder="1" applyAlignment="1">
      <alignment horizontal="center" vertical="center" wrapText="1"/>
    </xf>
    <xf numFmtId="0" fontId="14" fillId="0" borderId="0" xfId="81" applyFont="1" applyBorder="1"/>
    <xf numFmtId="0" fontId="14" fillId="0" borderId="0" xfId="81" applyFont="1"/>
    <xf numFmtId="0" fontId="1" fillId="0" borderId="0" xfId="81" applyFont="1"/>
    <xf numFmtId="0" fontId="1" fillId="0" borderId="0" xfId="81" applyFont="1" applyBorder="1"/>
    <xf numFmtId="0" fontId="1" fillId="0" borderId="0" xfId="81" applyFont="1" applyBorder="1" applyAlignment="1"/>
    <xf numFmtId="0" fontId="18" fillId="0" borderId="12" xfId="81" applyFont="1" applyBorder="1" applyAlignment="1">
      <alignment horizontal="center" vertical="center"/>
    </xf>
    <xf numFmtId="0" fontId="11" fillId="0" borderId="0" xfId="81" applyFont="1"/>
    <xf numFmtId="0" fontId="15" fillId="0" borderId="0" xfId="81" applyFont="1"/>
    <xf numFmtId="0" fontId="48" fillId="0" borderId="10" xfId="81" applyFont="1" applyBorder="1" applyAlignment="1">
      <alignment horizontal="center" vertical="center" wrapText="1"/>
    </xf>
    <xf numFmtId="0" fontId="48" fillId="0" borderId="10" xfId="81" applyFont="1" applyBorder="1" applyAlignment="1">
      <alignment horizontal="center" vertical="center"/>
    </xf>
    <xf numFmtId="0" fontId="49" fillId="0" borderId="10" xfId="7" applyFont="1" applyFill="1" applyBorder="1" applyAlignment="1" applyProtection="1">
      <alignment horizontal="left" vertical="center"/>
      <protection hidden="1"/>
    </xf>
    <xf numFmtId="0" fontId="6" fillId="0" borderId="10" xfId="81" applyFont="1" applyBorder="1" applyAlignment="1" applyProtection="1">
      <alignment vertical="center"/>
      <protection locked="0"/>
    </xf>
    <xf numFmtId="180" fontId="6" fillId="0" borderId="10" xfId="81" applyNumberFormat="1" applyFont="1" applyBorder="1" applyAlignment="1">
      <alignment vertical="center"/>
    </xf>
    <xf numFmtId="0" fontId="49" fillId="0" borderId="10" xfId="7" applyFont="1" applyFill="1" applyBorder="1" applyAlignment="1" applyProtection="1">
      <alignment vertical="center"/>
      <protection hidden="1"/>
    </xf>
    <xf numFmtId="179" fontId="6" fillId="0" borderId="10" xfId="81" applyNumberFormat="1" applyFont="1" applyBorder="1" applyAlignment="1" applyProtection="1">
      <alignment vertical="center"/>
      <protection locked="0"/>
    </xf>
    <xf numFmtId="0" fontId="49" fillId="0" borderId="10" xfId="7" applyFont="1" applyFill="1" applyBorder="1" applyAlignment="1" applyProtection="1">
      <alignment vertical="center"/>
    </xf>
    <xf numFmtId="0" fontId="49" fillId="0" borderId="15" xfId="7" applyFont="1" applyFill="1" applyBorder="1" applyAlignment="1" applyProtection="1">
      <alignment vertical="center"/>
      <protection hidden="1"/>
    </xf>
    <xf numFmtId="0" fontId="44" fillId="0" borderId="17" xfId="81" applyFont="1" applyBorder="1" applyAlignment="1" applyProtection="1">
      <alignment vertical="center"/>
      <protection hidden="1"/>
    </xf>
    <xf numFmtId="0" fontId="44" fillId="0" borderId="18" xfId="81" applyFont="1" applyBorder="1" applyAlignment="1" applyProtection="1">
      <alignment vertical="center"/>
      <protection hidden="1"/>
    </xf>
    <xf numFmtId="0" fontId="14" fillId="0" borderId="10" xfId="81" applyFont="1" applyBorder="1"/>
    <xf numFmtId="0" fontId="49" fillId="0" borderId="10" xfId="81" applyFont="1" applyBorder="1" applyAlignment="1">
      <alignment vertical="center"/>
    </xf>
    <xf numFmtId="0" fontId="6" fillId="0" borderId="10" xfId="81" applyFont="1" applyBorder="1" applyAlignment="1">
      <alignment horizontal="right" vertical="center"/>
    </xf>
    <xf numFmtId="0" fontId="3" fillId="0" borderId="14" xfId="7" applyFont="1" applyFill="1" applyBorder="1" applyAlignment="1" applyProtection="1">
      <alignment horizontal="right" vertical="center"/>
    </xf>
    <xf numFmtId="180" fontId="3" fillId="0" borderId="10" xfId="81" applyNumberFormat="1" applyFont="1" applyBorder="1" applyAlignment="1">
      <alignment vertical="center"/>
    </xf>
    <xf numFmtId="0" fontId="3" fillId="0" borderId="10" xfId="81" applyFont="1" applyBorder="1" applyAlignment="1">
      <alignment horizontal="right" vertical="center"/>
    </xf>
    <xf numFmtId="0" fontId="49" fillId="0" borderId="10" xfId="81" applyFont="1" applyBorder="1" applyAlignment="1">
      <alignment horizontal="right" vertical="center"/>
    </xf>
    <xf numFmtId="0" fontId="6" fillId="0" borderId="10" xfId="81" applyFont="1" applyBorder="1" applyAlignment="1">
      <alignment vertical="center"/>
    </xf>
    <xf numFmtId="0" fontId="49" fillId="0" borderId="11" xfId="81" applyFont="1" applyBorder="1" applyAlignment="1">
      <alignment horizontal="right" vertical="center"/>
    </xf>
    <xf numFmtId="0" fontId="6" fillId="0" borderId="11" xfId="81" applyFont="1" applyBorder="1" applyAlignment="1">
      <alignment vertical="center"/>
    </xf>
    <xf numFmtId="0" fontId="3" fillId="0" borderId="10" xfId="81" applyFont="1" applyBorder="1" applyAlignment="1">
      <alignment vertical="center"/>
    </xf>
    <xf numFmtId="0" fontId="49" fillId="0" borderId="0" xfId="81" applyFont="1" applyFill="1" applyBorder="1" applyAlignment="1">
      <alignment horizontal="left" vertical="center"/>
    </xf>
    <xf numFmtId="184" fontId="53" fillId="0" borderId="10" xfId="83" applyNumberFormat="1" applyFont="1" applyFill="1" applyBorder="1" applyAlignment="1">
      <alignment vertical="center"/>
    </xf>
    <xf numFmtId="49" fontId="53" fillId="0" borderId="10" xfId="82" applyNumberFormat="1" applyFont="1" applyFill="1" applyBorder="1" applyAlignment="1" applyProtection="1">
      <alignment horizontal="left" vertical="center"/>
    </xf>
    <xf numFmtId="179" fontId="11" fillId="0" borderId="13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13" xfId="7" applyFont="1" applyBorder="1" applyAlignment="1">
      <alignment horizontal="left" vertical="center"/>
    </xf>
    <xf numFmtId="0" fontId="0" fillId="0" borderId="13" xfId="7" applyFont="1" applyFill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/>
    </xf>
    <xf numFmtId="0" fontId="0" fillId="0" borderId="10" xfId="0" applyFill="1" applyBorder="1" applyAlignment="1">
      <alignment vertical="center"/>
    </xf>
    <xf numFmtId="0" fontId="0" fillId="0" borderId="13" xfId="7" applyFont="1" applyBorder="1" applyAlignment="1">
      <alignment horizontal="left" vertical="center" wrapText="1"/>
    </xf>
    <xf numFmtId="0" fontId="0" fillId="0" borderId="10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right" vertical="center"/>
    </xf>
    <xf numFmtId="179" fontId="1" fillId="0" borderId="23" xfId="0" applyNumberFormat="1" applyFont="1" applyBorder="1" applyAlignment="1">
      <alignment horizontal="right" vertical="center" wrapText="1"/>
    </xf>
    <xf numFmtId="0" fontId="4" fillId="0" borderId="23" xfId="0" applyFont="1" applyBorder="1" applyAlignment="1">
      <alignment horizontal="right" vertical="center"/>
    </xf>
    <xf numFmtId="0" fontId="47" fillId="0" borderId="0" xfId="0" applyFont="1" applyBorder="1" applyAlignment="1">
      <alignment horizontal="left" vertical="center"/>
    </xf>
    <xf numFmtId="0" fontId="47" fillId="0" borderId="0" xfId="0" applyFont="1" applyAlignment="1">
      <alignment horizontal="left"/>
    </xf>
    <xf numFmtId="0" fontId="55" fillId="0" borderId="0" xfId="56" applyFont="1"/>
    <xf numFmtId="0" fontId="56" fillId="0" borderId="0" xfId="56" applyFont="1"/>
    <xf numFmtId="0" fontId="58" fillId="0" borderId="0" xfId="0" applyFont="1" applyFill="1"/>
    <xf numFmtId="0" fontId="59" fillId="0" borderId="10" xfId="84" applyFont="1" applyFill="1" applyBorder="1" applyAlignment="1">
      <alignment horizontal="center" vertical="center" wrapText="1" shrinkToFit="1"/>
    </xf>
    <xf numFmtId="0" fontId="58" fillId="0" borderId="10" xfId="84" applyNumberFormat="1" applyFont="1" applyFill="1" applyBorder="1" applyAlignment="1" applyProtection="1">
      <alignment horizontal="left" vertical="center"/>
    </xf>
    <xf numFmtId="0" fontId="60" fillId="0" borderId="10" xfId="84" applyNumberFormat="1" applyFont="1" applyFill="1" applyBorder="1" applyAlignment="1" applyProtection="1">
      <alignment horizontal="left" vertical="center"/>
    </xf>
    <xf numFmtId="185" fontId="59" fillId="0" borderId="0" xfId="84" applyNumberFormat="1" applyFont="1" applyFill="1"/>
    <xf numFmtId="4" fontId="59" fillId="0" borderId="0" xfId="84" applyNumberFormat="1" applyFont="1" applyFill="1"/>
    <xf numFmtId="184" fontId="59" fillId="0" borderId="10" xfId="84" applyNumberFormat="1" applyFont="1" applyFill="1" applyBorder="1" applyAlignment="1">
      <alignment horizontal="right" vertical="center" shrinkToFit="1"/>
    </xf>
    <xf numFmtId="184" fontId="59" fillId="0" borderId="10" xfId="84" applyNumberFormat="1" applyFont="1" applyFill="1" applyBorder="1" applyAlignment="1">
      <alignment horizontal="right"/>
    </xf>
    <xf numFmtId="0" fontId="58" fillId="0" borderId="10" xfId="0" applyFont="1" applyFill="1" applyBorder="1"/>
    <xf numFmtId="184" fontId="58" fillId="0" borderId="10" xfId="0" applyNumberFormat="1" applyFont="1" applyFill="1" applyBorder="1"/>
    <xf numFmtId="0" fontId="59" fillId="0" borderId="0" xfId="84" applyFont="1" applyFill="1"/>
    <xf numFmtId="0" fontId="6" fillId="0" borderId="23" xfId="8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4" fillId="0" borderId="0" xfId="56" applyFont="1" applyAlignment="1">
      <alignment horizontal="center"/>
    </xf>
    <xf numFmtId="0" fontId="55" fillId="0" borderId="0" xfId="56" applyFont="1" applyAlignment="1">
      <alignment horizontal="center"/>
    </xf>
    <xf numFmtId="31" fontId="55" fillId="0" borderId="0" xfId="56" applyNumberFormat="1" applyFont="1" applyAlignment="1">
      <alignment horizontal="center"/>
    </xf>
    <xf numFmtId="0" fontId="3" fillId="0" borderId="10" xfId="81" applyFont="1" applyBorder="1" applyAlignment="1">
      <alignment horizontal="center" vertical="center"/>
    </xf>
    <xf numFmtId="0" fontId="3" fillId="0" borderId="13" xfId="81" applyFont="1" applyBorder="1" applyAlignment="1">
      <alignment horizontal="center" vertical="center" wrapText="1"/>
    </xf>
    <xf numFmtId="0" fontId="3" fillId="0" borderId="11" xfId="81" applyFont="1" applyBorder="1" applyAlignment="1">
      <alignment horizontal="center" vertical="center" wrapText="1"/>
    </xf>
    <xf numFmtId="0" fontId="3" fillId="0" borderId="15" xfId="81" applyFont="1" applyBorder="1" applyAlignment="1">
      <alignment horizontal="center" vertical="center"/>
    </xf>
    <xf numFmtId="0" fontId="3" fillId="0" borderId="14" xfId="81" applyFont="1" applyBorder="1" applyAlignment="1">
      <alignment horizontal="center" vertical="center"/>
    </xf>
    <xf numFmtId="0" fontId="19" fillId="0" borderId="0" xfId="81" applyFont="1" applyBorder="1" applyAlignment="1">
      <alignment horizontal="center"/>
    </xf>
    <xf numFmtId="0" fontId="51" fillId="0" borderId="0" xfId="81" applyFont="1" applyBorder="1" applyAlignment="1">
      <alignment horizontal="center"/>
    </xf>
    <xf numFmtId="0" fontId="48" fillId="0" borderId="15" xfId="81" applyFont="1" applyBorder="1" applyAlignment="1">
      <alignment horizontal="center" vertical="center"/>
    </xf>
    <xf numFmtId="0" fontId="48" fillId="0" borderId="20" xfId="81" applyFont="1" applyBorder="1" applyAlignment="1">
      <alignment horizontal="center" vertical="center"/>
    </xf>
    <xf numFmtId="0" fontId="3" fillId="0" borderId="20" xfId="81" applyFont="1" applyBorder="1" applyAlignment="1">
      <alignment horizontal="center" vertical="center"/>
    </xf>
    <xf numFmtId="0" fontId="48" fillId="0" borderId="10" xfId="81" applyFont="1" applyBorder="1" applyAlignment="1">
      <alignment horizontal="center" vertical="center"/>
    </xf>
    <xf numFmtId="0" fontId="48" fillId="0" borderId="13" xfId="81" applyFont="1" applyBorder="1" applyAlignment="1">
      <alignment horizontal="center" vertical="center"/>
    </xf>
    <xf numFmtId="0" fontId="3" fillId="0" borderId="11" xfId="81" applyFont="1" applyBorder="1" applyAlignment="1">
      <alignment horizontal="center" vertical="center"/>
    </xf>
    <xf numFmtId="0" fontId="3" fillId="0" borderId="21" xfId="81" applyFont="1" applyBorder="1" applyAlignment="1">
      <alignment horizontal="center" vertical="center"/>
    </xf>
    <xf numFmtId="0" fontId="3" fillId="0" borderId="19" xfId="81" applyFont="1" applyBorder="1" applyAlignment="1">
      <alignment horizontal="center" vertical="center"/>
    </xf>
    <xf numFmtId="0" fontId="3" fillId="0" borderId="16" xfId="81" applyFont="1" applyBorder="1" applyAlignment="1">
      <alignment horizontal="center" vertical="center"/>
    </xf>
    <xf numFmtId="0" fontId="3" fillId="0" borderId="21" xfId="81" applyFont="1" applyBorder="1" applyAlignment="1">
      <alignment horizontal="center" vertical="center" wrapText="1"/>
    </xf>
    <xf numFmtId="0" fontId="3" fillId="0" borderId="22" xfId="8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59" fillId="0" borderId="10" xfId="84" applyFont="1" applyFill="1" applyBorder="1" applyAlignment="1">
      <alignment horizontal="center" vertical="center" wrapText="1" shrinkToFit="1"/>
    </xf>
    <xf numFmtId="0" fontId="59" fillId="0" borderId="15" xfId="84" applyFont="1" applyFill="1" applyBorder="1" applyAlignment="1">
      <alignment horizontal="center" vertical="center" wrapText="1" shrinkToFit="1"/>
    </xf>
    <xf numFmtId="0" fontId="59" fillId="0" borderId="14" xfId="84" applyFont="1" applyFill="1" applyBorder="1" applyAlignment="1">
      <alignment horizontal="center" vertical="center" wrapText="1" shrinkToFit="1"/>
    </xf>
    <xf numFmtId="0" fontId="60" fillId="0" borderId="15" xfId="0" applyFont="1" applyFill="1" applyBorder="1" applyAlignment="1">
      <alignment horizontal="center"/>
    </xf>
    <xf numFmtId="0" fontId="60" fillId="0" borderId="14" xfId="0" applyFont="1" applyFill="1" applyBorder="1" applyAlignment="1">
      <alignment horizontal="center"/>
    </xf>
    <xf numFmtId="0" fontId="59" fillId="0" borderId="10" xfId="84" applyFont="1" applyFill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3" fontId="4" fillId="0" borderId="13" xfId="0" applyNumberFormat="1" applyFont="1" applyBorder="1" applyAlignment="1">
      <alignment horizontal="center" vertical="center"/>
    </xf>
    <xf numFmtId="3" fontId="4" fillId="0" borderId="11" xfId="0" applyNumberFormat="1" applyFont="1" applyBorder="1" applyAlignment="1">
      <alignment horizontal="center" vertical="center"/>
    </xf>
    <xf numFmtId="3" fontId="4" fillId="0" borderId="10" xfId="0" applyNumberFormat="1" applyFont="1" applyBorder="1" applyAlignment="1">
      <alignment horizontal="center" vertical="center"/>
    </xf>
    <xf numFmtId="3" fontId="11" fillId="0" borderId="10" xfId="0" applyNumberFormat="1" applyFont="1" applyBorder="1" applyAlignment="1">
      <alignment horizontal="center" vertical="center"/>
    </xf>
    <xf numFmtId="0" fontId="11" fillId="0" borderId="13" xfId="7" applyFont="1" applyBorder="1" applyAlignment="1" applyProtection="1">
      <alignment horizontal="center" vertical="center" wrapText="1"/>
      <protection hidden="1"/>
    </xf>
    <xf numFmtId="0" fontId="11" fillId="0" borderId="11" xfId="7" applyFont="1" applyBorder="1" applyAlignment="1" applyProtection="1">
      <alignment horizontal="center" vertical="center" wrapText="1"/>
      <protection hidden="1"/>
    </xf>
    <xf numFmtId="0" fontId="4" fillId="0" borderId="13" xfId="7" applyFont="1" applyFill="1" applyBorder="1" applyAlignment="1" applyProtection="1">
      <alignment horizontal="center" vertical="center" wrapText="1"/>
    </xf>
    <xf numFmtId="0" fontId="4" fillId="0" borderId="11" xfId="7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1" fillId="0" borderId="15" xfId="7" applyFont="1" applyBorder="1" applyAlignment="1">
      <alignment horizontal="center" vertical="center"/>
    </xf>
    <xf numFmtId="0" fontId="11" fillId="0" borderId="14" xfId="7" applyFont="1" applyBorder="1" applyAlignment="1">
      <alignment horizontal="center" vertical="center"/>
    </xf>
    <xf numFmtId="0" fontId="11" fillId="0" borderId="13" xfId="7" applyFont="1" applyBorder="1" applyAlignment="1">
      <alignment horizontal="center" vertical="center" wrapText="1"/>
    </xf>
    <xf numFmtId="0" fontId="11" fillId="0" borderId="11" xfId="7" applyFont="1" applyBorder="1" applyAlignment="1">
      <alignment horizontal="center" vertical="center" wrapText="1"/>
    </xf>
    <xf numFmtId="0" fontId="11" fillId="0" borderId="15" xfId="7" applyFont="1" applyFill="1" applyBorder="1" applyAlignment="1" applyProtection="1">
      <alignment horizontal="center" vertical="center"/>
    </xf>
    <xf numFmtId="0" fontId="11" fillId="0" borderId="14" xfId="7" applyFont="1" applyFill="1" applyBorder="1" applyAlignment="1" applyProtection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2" fillId="0" borderId="20" xfId="0" applyFont="1" applyBorder="1" applyAlignment="1">
      <alignment horizontal="center" vertical="center"/>
    </xf>
    <xf numFmtId="0" fontId="11" fillId="0" borderId="23" xfId="7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right"/>
    </xf>
  </cellXfs>
  <cellStyles count="85">
    <cellStyle name="20% - 着色 1" xfId="1" builtinId="30" customBuiltin="1"/>
    <cellStyle name="20% - 着色 2" xfId="2" builtinId="34" customBuiltin="1"/>
    <cellStyle name="20% - 着色 3" xfId="3" builtinId="38" customBuiltin="1"/>
    <cellStyle name="20% - 着色 4" xfId="4" builtinId="42" customBuiltin="1"/>
    <cellStyle name="20% - 着色 5" xfId="5" builtinId="46" customBuiltin="1"/>
    <cellStyle name="20% - 着色 6" xfId="6" builtinId="50" customBuiltin="1"/>
    <cellStyle name="3232" xfId="7" xr:uid="{00000000-0005-0000-0000-000006000000}"/>
    <cellStyle name="40% - 着色 1" xfId="8" builtinId="31" customBuiltin="1"/>
    <cellStyle name="40% - 着色 2" xfId="9" builtinId="35" customBuiltin="1"/>
    <cellStyle name="40% - 着色 3" xfId="10" builtinId="39" customBuiltin="1"/>
    <cellStyle name="40% - 着色 4" xfId="11" builtinId="43" customBuiltin="1"/>
    <cellStyle name="40% - 着色 5" xfId="12" builtinId="47" customBuiltin="1"/>
    <cellStyle name="40% - 着色 6" xfId="13" builtinId="51" customBuiltin="1"/>
    <cellStyle name="60% - 着色 1" xfId="14" builtinId="32" customBuiltin="1"/>
    <cellStyle name="60% - 着色 2" xfId="15" builtinId="36" customBuiltin="1"/>
    <cellStyle name="60% - 着色 3" xfId="16" builtinId="40" customBuiltin="1"/>
    <cellStyle name="60% - 着色 4" xfId="17" builtinId="44" customBuiltin="1"/>
    <cellStyle name="60% - 着色 5" xfId="18" builtinId="48" customBuiltin="1"/>
    <cellStyle name="60% - 着色 6" xfId="19" builtinId="52" customBuiltin="1"/>
    <cellStyle name="Accent1" xfId="20" xr:uid="{00000000-0005-0000-0000-000013000000}"/>
    <cellStyle name="Accent1 - 20%" xfId="21" xr:uid="{00000000-0005-0000-0000-000014000000}"/>
    <cellStyle name="Accent1 - 40%" xfId="22" xr:uid="{00000000-0005-0000-0000-000015000000}"/>
    <cellStyle name="Accent1 - 60%" xfId="23" xr:uid="{00000000-0005-0000-0000-000016000000}"/>
    <cellStyle name="Accent2" xfId="24" xr:uid="{00000000-0005-0000-0000-000017000000}"/>
    <cellStyle name="Accent2 - 20%" xfId="25" xr:uid="{00000000-0005-0000-0000-000018000000}"/>
    <cellStyle name="Accent2 - 40%" xfId="26" xr:uid="{00000000-0005-0000-0000-000019000000}"/>
    <cellStyle name="Accent2 - 60%" xfId="27" xr:uid="{00000000-0005-0000-0000-00001A000000}"/>
    <cellStyle name="Accent3" xfId="28" xr:uid="{00000000-0005-0000-0000-00001B000000}"/>
    <cellStyle name="Accent3 - 20%" xfId="29" xr:uid="{00000000-0005-0000-0000-00001C000000}"/>
    <cellStyle name="Accent3 - 40%" xfId="30" xr:uid="{00000000-0005-0000-0000-00001D000000}"/>
    <cellStyle name="Accent3 - 60%" xfId="31" xr:uid="{00000000-0005-0000-0000-00001E000000}"/>
    <cellStyle name="Accent4" xfId="32" xr:uid="{00000000-0005-0000-0000-00001F000000}"/>
    <cellStyle name="Accent4 - 20%" xfId="33" xr:uid="{00000000-0005-0000-0000-000020000000}"/>
    <cellStyle name="Accent4 - 40%" xfId="34" xr:uid="{00000000-0005-0000-0000-000021000000}"/>
    <cellStyle name="Accent4 - 60%" xfId="35" xr:uid="{00000000-0005-0000-0000-000022000000}"/>
    <cellStyle name="Accent5" xfId="36" xr:uid="{00000000-0005-0000-0000-000023000000}"/>
    <cellStyle name="Accent5 - 20%" xfId="37" xr:uid="{00000000-0005-0000-0000-000024000000}"/>
    <cellStyle name="Accent5 - 40%" xfId="38" xr:uid="{00000000-0005-0000-0000-000025000000}"/>
    <cellStyle name="Accent5 - 60%" xfId="39" xr:uid="{00000000-0005-0000-0000-000026000000}"/>
    <cellStyle name="Accent6" xfId="40" xr:uid="{00000000-0005-0000-0000-000027000000}"/>
    <cellStyle name="Accent6 - 20%" xfId="41" xr:uid="{00000000-0005-0000-0000-000028000000}"/>
    <cellStyle name="Accent6 - 40%" xfId="42" xr:uid="{00000000-0005-0000-0000-000029000000}"/>
    <cellStyle name="Accent6 - 60%" xfId="43" xr:uid="{00000000-0005-0000-0000-00002A000000}"/>
    <cellStyle name="百分比" xfId="44" builtinId="5"/>
    <cellStyle name="标题" xfId="45" builtinId="15" customBuiltin="1"/>
    <cellStyle name="标题 1" xfId="46" builtinId="16" customBuiltin="1"/>
    <cellStyle name="标题 2" xfId="47" builtinId="17" customBuiltin="1"/>
    <cellStyle name="标题 3" xfId="48" builtinId="18" customBuiltin="1"/>
    <cellStyle name="标题 4" xfId="49" builtinId="19" customBuiltin="1"/>
    <cellStyle name="表标题" xfId="50" xr:uid="{00000000-0005-0000-0000-000031000000}"/>
    <cellStyle name="差" xfId="51" builtinId="27" customBuiltin="1"/>
    <cellStyle name="差_2008年预算执行情况表设计" xfId="52" xr:uid="{00000000-0005-0000-0000-000033000000}"/>
    <cellStyle name="差_市县财政预算管理信息报表" xfId="53" xr:uid="{00000000-0005-0000-0000-000034000000}"/>
    <cellStyle name="常规" xfId="0" builtinId="0"/>
    <cellStyle name="常规 2" xfId="54" xr:uid="{00000000-0005-0000-0000-000036000000}"/>
    <cellStyle name="常规 2 2" xfId="82" xr:uid="{00000000-0005-0000-0000-000037000000}"/>
    <cellStyle name="常规 3" xfId="81" xr:uid="{00000000-0005-0000-0000-000038000000}"/>
    <cellStyle name="常规 4" xfId="55" xr:uid="{00000000-0005-0000-0000-000039000000}"/>
    <cellStyle name="常规 5" xfId="84" xr:uid="{00000000-0005-0000-0000-00003A000000}"/>
    <cellStyle name="常规 6" xfId="83" xr:uid="{00000000-0005-0000-0000-00003B000000}"/>
    <cellStyle name="常规_2016年上半年人大报告附表" xfId="56" xr:uid="{00000000-0005-0000-0000-00003C000000}"/>
    <cellStyle name="好" xfId="57" builtinId="26" customBuiltin="1"/>
    <cellStyle name="好_2008年预算执行情况表设计" xfId="58" xr:uid="{00000000-0005-0000-0000-00003E000000}"/>
    <cellStyle name="好_市县财政预算管理信息报表" xfId="59" xr:uid="{00000000-0005-0000-0000-00003F000000}"/>
    <cellStyle name="汇总" xfId="60" builtinId="25" customBuiltin="1"/>
    <cellStyle name="计算" xfId="61" builtinId="22" customBuiltin="1"/>
    <cellStyle name="检查单元格" xfId="62" builtinId="23" customBuiltin="1"/>
    <cellStyle name="解释性文本" xfId="63" builtinId="53" customBuiltin="1"/>
    <cellStyle name="警告文本" xfId="64" builtinId="11" customBuiltin="1"/>
    <cellStyle name="链接单元格" xfId="65" builtinId="24" customBuiltin="1"/>
    <cellStyle name="千位[0]_Sheet1" xfId="66" xr:uid="{00000000-0005-0000-0000-000046000000}"/>
    <cellStyle name="千位_Sheet1" xfId="67" xr:uid="{00000000-0005-0000-0000-000047000000}"/>
    <cellStyle name="强调 1" xfId="68" xr:uid="{00000000-0005-0000-0000-000048000000}"/>
    <cellStyle name="强调 2" xfId="69" xr:uid="{00000000-0005-0000-0000-000049000000}"/>
    <cellStyle name="强调 3" xfId="70" xr:uid="{00000000-0005-0000-0000-00004A000000}"/>
    <cellStyle name="适中" xfId="77" builtinId="28" customBuiltin="1"/>
    <cellStyle name="输出" xfId="78" builtinId="21" customBuiltin="1"/>
    <cellStyle name="输入" xfId="79" builtinId="20" customBuiltin="1"/>
    <cellStyle name="着色 1" xfId="71" builtinId="29" customBuiltin="1"/>
    <cellStyle name="着色 2" xfId="72" builtinId="33" customBuiltin="1"/>
    <cellStyle name="着色 3" xfId="73" builtinId="37" customBuiltin="1"/>
    <cellStyle name="着色 4" xfId="74" builtinId="41" customBuiltin="1"/>
    <cellStyle name="着色 5" xfId="75" builtinId="45" customBuiltin="1"/>
    <cellStyle name="着色 6" xfId="76" builtinId="49" customBuiltin="1"/>
    <cellStyle name="注释" xfId="8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Documents/2009&#24180;&#24037;&#20316;/2009&#24180;&#20915;&#31639;/&#9632;&#36130;&#25919;&#25910;&#25903;&#25191;&#34892;&#20998;&#26512;&#34920;(2009&#24180;&#20915;&#31639;)2010-2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1&#24180;&#24037;&#20316;/3&#26376;/&#26376;&#25253;/WDocuments/2009&#24180;&#24037;&#20316;/2&#26376;/&#26376;&#25253;/WDocuments/2006&#24180;&#24037;&#20316;/2006&#24180;&#25253;&#34920;&#21450;&#20998;&#26512;/9&#26376;&#20221;/&#26376;&#25253;/&#36130;&#25919;&#25910;&#25903;&#25191;&#34892;&#20998;&#26512;&#34920;&#65288;2006&#24180;9&#26376;&#20221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30333;&#27905;/&#36130;&#25919;&#39044;&#31639;/&#20195;&#32534;2007&#39044;&#31639;&#24635;&#34920;(&#31532;&#20108;&#31295;06.12.29)/&#21508;&#21306;&#21439;/2007&#24180;&#22320;&#26041;&#39044;&#31639;&#34920;&#26684;&#20020;&#28540;12.2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权限设置"/>
      <sheetName val="资料封面"/>
      <sheetName val="财政指标摘要"/>
      <sheetName val="收支总表"/>
      <sheetName val="全市一般预算收入"/>
      <sheetName val="全市一般预算支出"/>
      <sheetName val="市级一般预算收入"/>
      <sheetName val="市级一般预算支出"/>
      <sheetName val="区县一般预算收入"/>
      <sheetName val="区县一般预算支出"/>
      <sheetName val="市本级一般预算收入"/>
      <sheetName val="市本级一般预算支出"/>
      <sheetName val="分区县一般表"/>
      <sheetName val="全市基金预算收入"/>
      <sheetName val="全市基金预算支出"/>
      <sheetName val="2.财政统计数据"/>
      <sheetName val="大口径财政收入"/>
      <sheetName val="财政总收入统计表"/>
      <sheetName val="分部门财政收入"/>
      <sheetName val="分区县总收入"/>
      <sheetName val="全市收支对比"/>
      <sheetName val="补贴及退库"/>
      <sheetName val="财政供养人员"/>
      <sheetName val="月报封面"/>
      <sheetName val="本年收入决算表"/>
      <sheetName val="本年支出决算表"/>
      <sheetName val="上年收入决算表"/>
      <sheetName val="上年支出决算表"/>
      <sheetName val="3.税收分析表"/>
      <sheetName val="全市工商税收对比"/>
      <sheetName val="主体税收对比表"/>
      <sheetName val="工商税收产业表（全额）"/>
      <sheetName val="工商税收产业表（地方）"/>
      <sheetName val="工商税收产业变动表"/>
      <sheetName val="落实办新表"/>
      <sheetName val="落实办2"/>
      <sheetName val="落实办工作表"/>
      <sheetName val="任务表"/>
      <sheetName val="主要经济指标表(细）"/>
      <sheetName val="主要经济指标表"/>
      <sheetName val="区县收入考核表"/>
      <sheetName val="区县支出考核表"/>
    </sheetNames>
    <sheetDataSet>
      <sheetData sheetId="0">
        <row r="3">
          <cell r="A3" t="str">
            <v>操作员</v>
          </cell>
          <cell r="B3" t="str">
            <v>密码</v>
          </cell>
          <cell r="C3" t="str">
            <v>出库汇总</v>
          </cell>
          <cell r="D3" t="str">
            <v>出库明细</v>
          </cell>
          <cell r="E3" t="str">
            <v>入库汇总</v>
          </cell>
          <cell r="F3" t="str">
            <v>入库明细</v>
          </cell>
          <cell r="G3" t="str">
            <v>进销存报表</v>
          </cell>
          <cell r="H3" t="str">
            <v>发票核对</v>
          </cell>
          <cell r="I3" t="str">
            <v>成本列表</v>
          </cell>
          <cell r="J3" t="str">
            <v>利润分析表</v>
          </cell>
          <cell r="K3" t="str">
            <v>权限设置</v>
          </cell>
          <cell r="L3" t="str">
            <v>盘点表</v>
          </cell>
          <cell r="M3" t="str">
            <v>入库信息录入</v>
          </cell>
          <cell r="N3" t="str">
            <v>出库信息录入</v>
          </cell>
          <cell r="O3" t="str">
            <v>调拨</v>
          </cell>
          <cell r="P3" t="str">
            <v>库存余额汇总</v>
          </cell>
        </row>
        <row r="4">
          <cell r="A4" t="str">
            <v>萧峰</v>
          </cell>
          <cell r="B4">
            <v>100</v>
          </cell>
          <cell r="C4">
            <v>1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段誉</v>
          </cell>
          <cell r="B5">
            <v>200</v>
          </cell>
          <cell r="C5">
            <v>1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</row>
        <row r="6">
          <cell r="A6" t="str">
            <v>王语嫣</v>
          </cell>
          <cell r="B6">
            <v>300</v>
          </cell>
          <cell r="C6">
            <v>1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</row>
        <row r="7">
          <cell r="A7" t="str">
            <v>虚竹</v>
          </cell>
          <cell r="B7">
            <v>400</v>
          </cell>
          <cell r="C7">
            <v>1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</row>
        <row r="8">
          <cell r="A8" t="str">
            <v>系统管理员</v>
          </cell>
          <cell r="B8">
            <v>500</v>
          </cell>
          <cell r="C8">
            <v>1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权限设置"/>
      <sheetName val="参数设置"/>
      <sheetName val="分析表封皮"/>
      <sheetName val="全市收入"/>
      <sheetName val="市级收入"/>
      <sheetName val="区县收入"/>
      <sheetName val="市本级收入"/>
      <sheetName val="全市支出"/>
      <sheetName val="市级支出"/>
      <sheetName val="区县支出"/>
      <sheetName val="市本级支出"/>
      <sheetName val="分区县"/>
      <sheetName val="分部门"/>
      <sheetName val="大口径财政收入"/>
      <sheetName val="分区县税收"/>
      <sheetName val="月报封面"/>
      <sheetName val="本年财政收入"/>
      <sheetName val="本年财政支出"/>
      <sheetName val="上年收入"/>
      <sheetName val="上年支出"/>
      <sheetName val="落实办1"/>
      <sheetName val="落实办2"/>
      <sheetName val="落实办工作表"/>
      <sheetName val="分处室收入统计"/>
      <sheetName val="一般预算收支分户表"/>
      <sheetName val="区县同口径调整表"/>
      <sheetName val="同口径调整分项目"/>
      <sheetName val="同口径调整分项目(原始）"/>
      <sheetName val="个人所得税同口径调整"/>
      <sheetName val="发电企业增值税"/>
      <sheetName val="同口径计算因素整理"/>
      <sheetName val="分级次收入分析"/>
      <sheetName val="处室任务"/>
      <sheetName val="收入贡献"/>
      <sheetName val="考核计划"/>
      <sheetName val="说明书"/>
    </sheetNames>
    <sheetDataSet>
      <sheetData sheetId="0">
        <row r="3">
          <cell r="A3" t="str">
            <v>操作员</v>
          </cell>
          <cell r="B3" t="str">
            <v>密码</v>
          </cell>
          <cell r="C3" t="str">
            <v>出库汇总</v>
          </cell>
          <cell r="D3" t="str">
            <v>出库明细</v>
          </cell>
          <cell r="E3" t="str">
            <v>入库汇总</v>
          </cell>
          <cell r="F3" t="str">
            <v>入库明细</v>
          </cell>
          <cell r="G3" t="str">
            <v>进销存报表</v>
          </cell>
          <cell r="H3" t="str">
            <v>发票核对</v>
          </cell>
          <cell r="I3" t="str">
            <v>成本列表</v>
          </cell>
          <cell r="J3" t="str">
            <v>利润分析表</v>
          </cell>
          <cell r="K3" t="str">
            <v>权限设置</v>
          </cell>
          <cell r="L3" t="str">
            <v>盘点表</v>
          </cell>
          <cell r="M3" t="str">
            <v>入库信息录入</v>
          </cell>
          <cell r="N3" t="str">
            <v>出库信息录入</v>
          </cell>
          <cell r="O3" t="str">
            <v>调拨</v>
          </cell>
          <cell r="P3" t="str">
            <v>库存余额汇总</v>
          </cell>
          <cell r="Q3" t="str">
            <v>总表</v>
          </cell>
          <cell r="R3" t="str">
            <v>查询</v>
          </cell>
          <cell r="S3" t="str">
            <v>凭证号录入</v>
          </cell>
          <cell r="T3" t="str">
            <v>C</v>
          </cell>
        </row>
        <row r="4">
          <cell r="A4" t="str">
            <v>萧峰</v>
          </cell>
          <cell r="B4">
            <v>100</v>
          </cell>
          <cell r="C4">
            <v>1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R4">
            <v>1</v>
          </cell>
        </row>
        <row r="5">
          <cell r="A5" t="str">
            <v>段誉</v>
          </cell>
          <cell r="B5">
            <v>200</v>
          </cell>
          <cell r="C5">
            <v>1</v>
          </cell>
          <cell r="D5">
            <v>0</v>
          </cell>
          <cell r="F5">
            <v>0</v>
          </cell>
          <cell r="G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</row>
        <row r="6">
          <cell r="A6" t="str">
            <v>王语嫣</v>
          </cell>
          <cell r="B6">
            <v>300</v>
          </cell>
          <cell r="C6">
            <v>1</v>
          </cell>
          <cell r="D6">
            <v>0</v>
          </cell>
          <cell r="G6">
            <v>0</v>
          </cell>
          <cell r="H6">
            <v>0</v>
          </cell>
          <cell r="J6">
            <v>0</v>
          </cell>
          <cell r="K6">
            <v>0</v>
          </cell>
          <cell r="M6">
            <v>0</v>
          </cell>
          <cell r="N6">
            <v>0</v>
          </cell>
          <cell r="P6">
            <v>0</v>
          </cell>
          <cell r="Q6">
            <v>0</v>
          </cell>
          <cell r="R6">
            <v>1</v>
          </cell>
        </row>
        <row r="7">
          <cell r="A7" t="str">
            <v>虚竹</v>
          </cell>
          <cell r="B7">
            <v>400</v>
          </cell>
          <cell r="C7">
            <v>1</v>
          </cell>
          <cell r="D7">
            <v>0</v>
          </cell>
          <cell r="G7">
            <v>0</v>
          </cell>
          <cell r="H7">
            <v>0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A8" t="str">
            <v>系统管理员</v>
          </cell>
          <cell r="B8">
            <v>500</v>
          </cell>
          <cell r="C8">
            <v>1</v>
          </cell>
          <cell r="D8">
            <v>1</v>
          </cell>
          <cell r="E8">
            <v>1</v>
          </cell>
          <cell r="F8">
            <v>1</v>
          </cell>
          <cell r="G8">
            <v>1</v>
          </cell>
          <cell r="H8">
            <v>1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目录"/>
      <sheetName val="表1"/>
      <sheetName val="表2"/>
      <sheetName val="表4"/>
      <sheetName val="表5"/>
    </sheetNames>
    <sheetDataSet>
      <sheetData sheetId="0">
        <row r="2">
          <cell r="N2" t="str">
            <v>北京市</v>
          </cell>
        </row>
        <row r="3">
          <cell r="N3" t="str">
            <v>天津市</v>
          </cell>
        </row>
        <row r="4">
          <cell r="N4" t="str">
            <v>河北省</v>
          </cell>
        </row>
        <row r="5">
          <cell r="N5" t="str">
            <v>山西省</v>
          </cell>
        </row>
        <row r="6">
          <cell r="N6" t="str">
            <v>内蒙古自治区</v>
          </cell>
        </row>
        <row r="7">
          <cell r="N7" t="str">
            <v>辽宁省</v>
          </cell>
        </row>
        <row r="8">
          <cell r="N8" t="str">
            <v>大连市</v>
          </cell>
        </row>
        <row r="9">
          <cell r="N9" t="str">
            <v>吉林省</v>
          </cell>
        </row>
        <row r="10">
          <cell r="N10" t="str">
            <v>黑龙江省</v>
          </cell>
        </row>
        <row r="11">
          <cell r="N11" t="str">
            <v>上海市</v>
          </cell>
        </row>
        <row r="12">
          <cell r="N12" t="str">
            <v>江苏省</v>
          </cell>
        </row>
        <row r="13">
          <cell r="N13" t="str">
            <v>浙江省</v>
          </cell>
        </row>
        <row r="14">
          <cell r="N14" t="str">
            <v>宁波市</v>
          </cell>
        </row>
        <row r="15">
          <cell r="N15" t="str">
            <v>安徽省</v>
          </cell>
        </row>
        <row r="16">
          <cell r="N16" t="str">
            <v>福建省</v>
          </cell>
        </row>
        <row r="17">
          <cell r="N17" t="str">
            <v>厦门市</v>
          </cell>
        </row>
        <row r="18">
          <cell r="N18" t="str">
            <v>江西省</v>
          </cell>
        </row>
        <row r="19">
          <cell r="N19" t="str">
            <v>山东省</v>
          </cell>
        </row>
        <row r="20">
          <cell r="N20" t="str">
            <v>青岛市</v>
          </cell>
        </row>
        <row r="21">
          <cell r="N21" t="str">
            <v>河南省</v>
          </cell>
        </row>
        <row r="22">
          <cell r="N22" t="str">
            <v>湖北省</v>
          </cell>
        </row>
        <row r="23">
          <cell r="N23" t="str">
            <v>湖南省</v>
          </cell>
        </row>
        <row r="24">
          <cell r="N24" t="str">
            <v>广东省</v>
          </cell>
        </row>
        <row r="25">
          <cell r="N25" t="str">
            <v>深圳市</v>
          </cell>
        </row>
        <row r="26">
          <cell r="N26" t="str">
            <v>广西壮族自治区</v>
          </cell>
        </row>
        <row r="27">
          <cell r="N27" t="str">
            <v>海南省</v>
          </cell>
        </row>
        <row r="28">
          <cell r="N28" t="str">
            <v>重庆市</v>
          </cell>
        </row>
        <row r="29">
          <cell r="N29" t="str">
            <v>四川省</v>
          </cell>
        </row>
        <row r="30">
          <cell r="N30" t="str">
            <v>贵州省</v>
          </cell>
        </row>
        <row r="31">
          <cell r="N31" t="str">
            <v>云南省</v>
          </cell>
        </row>
        <row r="32">
          <cell r="N32" t="str">
            <v>西藏自治区</v>
          </cell>
        </row>
        <row r="33">
          <cell r="N33" t="str">
            <v>陕西省</v>
          </cell>
        </row>
        <row r="34">
          <cell r="N34" t="str">
            <v>甘肃省</v>
          </cell>
        </row>
        <row r="35">
          <cell r="N35" t="str">
            <v>青海省</v>
          </cell>
        </row>
        <row r="36">
          <cell r="N36" t="str">
            <v>宁夏回族自治区</v>
          </cell>
        </row>
        <row r="37">
          <cell r="N37" t="str">
            <v>新疆维吾尔自治区</v>
          </cell>
        </row>
      </sheetData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M13"/>
  <sheetViews>
    <sheetView workbookViewId="0">
      <selection activeCell="F15" sqref="F15"/>
    </sheetView>
  </sheetViews>
  <sheetFormatPr defaultRowHeight="14.25" x14ac:dyDescent="0.15"/>
  <cols>
    <col min="1" max="16384" width="9" style="98"/>
  </cols>
  <sheetData>
    <row r="7" spans="1:13" ht="35.25" x14ac:dyDescent="0.4">
      <c r="A7" s="201" t="s">
        <v>243</v>
      </c>
      <c r="B7" s="201"/>
      <c r="C7" s="201"/>
      <c r="D7" s="201"/>
      <c r="E7" s="201"/>
      <c r="F7" s="201"/>
      <c r="G7" s="201"/>
      <c r="H7" s="201"/>
      <c r="I7" s="201"/>
      <c r="J7" s="201"/>
      <c r="K7" s="201"/>
      <c r="L7" s="201"/>
      <c r="M7" s="201"/>
    </row>
    <row r="8" spans="1:13" ht="39.75" customHeight="1" x14ac:dyDescent="0.15"/>
    <row r="9" spans="1:13" ht="39.75" customHeight="1" x14ac:dyDescent="0.15"/>
    <row r="10" spans="1:13" ht="39.75" customHeight="1" x14ac:dyDescent="0.3">
      <c r="A10" s="202" t="s">
        <v>1399</v>
      </c>
      <c r="B10" s="202"/>
      <c r="C10" s="202"/>
      <c r="D10" s="202"/>
      <c r="E10" s="202"/>
      <c r="F10" s="202"/>
      <c r="G10" s="202"/>
      <c r="H10" s="202"/>
      <c r="I10" s="202"/>
      <c r="J10" s="202"/>
      <c r="K10" s="202"/>
      <c r="L10" s="202"/>
      <c r="M10" s="202"/>
    </row>
    <row r="11" spans="1:13" ht="39.75" customHeight="1" x14ac:dyDescent="0.3">
      <c r="A11" s="186"/>
      <c r="B11" s="186"/>
      <c r="C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</row>
    <row r="12" spans="1:13" ht="39.75" customHeight="1" x14ac:dyDescent="0.3">
      <c r="A12" s="203">
        <v>43354</v>
      </c>
      <c r="B12" s="202"/>
      <c r="C12" s="202"/>
      <c r="D12" s="202"/>
      <c r="E12" s="202"/>
      <c r="F12" s="202"/>
      <c r="G12" s="202"/>
      <c r="H12" s="202"/>
      <c r="I12" s="202"/>
      <c r="J12" s="202"/>
      <c r="K12" s="202"/>
      <c r="L12" s="202"/>
      <c r="M12" s="202"/>
    </row>
    <row r="13" spans="1:13" ht="72" customHeight="1" x14ac:dyDescent="0.15">
      <c r="A13" s="187"/>
      <c r="B13" s="187"/>
      <c r="C13" s="187"/>
      <c r="D13" s="187"/>
      <c r="E13" s="187"/>
      <c r="F13" s="187"/>
      <c r="G13" s="187"/>
      <c r="H13" s="187"/>
      <c r="I13" s="187"/>
      <c r="J13" s="187"/>
      <c r="K13" s="187"/>
      <c r="L13" s="187"/>
      <c r="M13" s="187"/>
    </row>
  </sheetData>
  <mergeCells count="3">
    <mergeCell ref="A7:M7"/>
    <mergeCell ref="A10:M10"/>
    <mergeCell ref="A12:M12"/>
  </mergeCells>
  <phoneticPr fontId="17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8"/>
  <sheetViews>
    <sheetView topLeftCell="A25" zoomScale="85" workbookViewId="0">
      <selection activeCell="K53" sqref="K53"/>
    </sheetView>
  </sheetViews>
  <sheetFormatPr defaultRowHeight="18" customHeight="1" x14ac:dyDescent="0.15"/>
  <cols>
    <col min="1" max="1" width="43.875" style="138" bestFit="1" customWidth="1"/>
    <col min="2" max="5" width="12.625" style="138" customWidth="1"/>
    <col min="6" max="6" width="12.625" style="15" hidden="1" customWidth="1"/>
    <col min="7" max="8" width="12.625" style="138" customWidth="1"/>
    <col min="9" max="9" width="35.5" style="138" bestFit="1" customWidth="1"/>
    <col min="10" max="14" width="12.625" style="138" customWidth="1"/>
    <col min="15" max="256" width="9" style="138"/>
    <col min="257" max="257" width="38.625" style="138" customWidth="1"/>
    <col min="258" max="258" width="10.625" style="138" customWidth="1"/>
    <col min="259" max="260" width="11" style="138" customWidth="1"/>
    <col min="261" max="261" width="11.5" style="138" customWidth="1"/>
    <col min="262" max="262" width="10.25" style="138" customWidth="1"/>
    <col min="263" max="263" width="11" style="138" customWidth="1"/>
    <col min="264" max="264" width="33.125" style="138" customWidth="1"/>
    <col min="265" max="267" width="10.625" style="138" customWidth="1"/>
    <col min="268" max="268" width="11.375" style="138" customWidth="1"/>
    <col min="269" max="269" width="9.875" style="138" customWidth="1"/>
    <col min="270" max="270" width="11.125" style="138" customWidth="1"/>
    <col min="271" max="512" width="9" style="138"/>
    <col min="513" max="513" width="38.625" style="138" customWidth="1"/>
    <col min="514" max="514" width="10.625" style="138" customWidth="1"/>
    <col min="515" max="516" width="11" style="138" customWidth="1"/>
    <col min="517" max="517" width="11.5" style="138" customWidth="1"/>
    <col min="518" max="518" width="10.25" style="138" customWidth="1"/>
    <col min="519" max="519" width="11" style="138" customWidth="1"/>
    <col min="520" max="520" width="33.125" style="138" customWidth="1"/>
    <col min="521" max="523" width="10.625" style="138" customWidth="1"/>
    <col min="524" max="524" width="11.375" style="138" customWidth="1"/>
    <col min="525" max="525" width="9.875" style="138" customWidth="1"/>
    <col min="526" max="526" width="11.125" style="138" customWidth="1"/>
    <col min="527" max="768" width="9" style="138"/>
    <col min="769" max="769" width="38.625" style="138" customWidth="1"/>
    <col min="770" max="770" width="10.625" style="138" customWidth="1"/>
    <col min="771" max="772" width="11" style="138" customWidth="1"/>
    <col min="773" max="773" width="11.5" style="138" customWidth="1"/>
    <col min="774" max="774" width="10.25" style="138" customWidth="1"/>
    <col min="775" max="775" width="11" style="138" customWidth="1"/>
    <col min="776" max="776" width="33.125" style="138" customWidth="1"/>
    <col min="777" max="779" width="10.625" style="138" customWidth="1"/>
    <col min="780" max="780" width="11.375" style="138" customWidth="1"/>
    <col min="781" max="781" width="9.875" style="138" customWidth="1"/>
    <col min="782" max="782" width="11.125" style="138" customWidth="1"/>
    <col min="783" max="1024" width="9" style="138"/>
    <col min="1025" max="1025" width="38.625" style="138" customWidth="1"/>
    <col min="1026" max="1026" width="10.625" style="138" customWidth="1"/>
    <col min="1027" max="1028" width="11" style="138" customWidth="1"/>
    <col min="1029" max="1029" width="11.5" style="138" customWidth="1"/>
    <col min="1030" max="1030" width="10.25" style="138" customWidth="1"/>
    <col min="1031" max="1031" width="11" style="138" customWidth="1"/>
    <col min="1032" max="1032" width="33.125" style="138" customWidth="1"/>
    <col min="1033" max="1035" width="10.625" style="138" customWidth="1"/>
    <col min="1036" max="1036" width="11.375" style="138" customWidth="1"/>
    <col min="1037" max="1037" width="9.875" style="138" customWidth="1"/>
    <col min="1038" max="1038" width="11.125" style="138" customWidth="1"/>
    <col min="1039" max="1280" width="9" style="138"/>
    <col min="1281" max="1281" width="38.625" style="138" customWidth="1"/>
    <col min="1282" max="1282" width="10.625" style="138" customWidth="1"/>
    <col min="1283" max="1284" width="11" style="138" customWidth="1"/>
    <col min="1285" max="1285" width="11.5" style="138" customWidth="1"/>
    <col min="1286" max="1286" width="10.25" style="138" customWidth="1"/>
    <col min="1287" max="1287" width="11" style="138" customWidth="1"/>
    <col min="1288" max="1288" width="33.125" style="138" customWidth="1"/>
    <col min="1289" max="1291" width="10.625" style="138" customWidth="1"/>
    <col min="1292" max="1292" width="11.375" style="138" customWidth="1"/>
    <col min="1293" max="1293" width="9.875" style="138" customWidth="1"/>
    <col min="1294" max="1294" width="11.125" style="138" customWidth="1"/>
    <col min="1295" max="1536" width="9" style="138"/>
    <col min="1537" max="1537" width="38.625" style="138" customWidth="1"/>
    <col min="1538" max="1538" width="10.625" style="138" customWidth="1"/>
    <col min="1539" max="1540" width="11" style="138" customWidth="1"/>
    <col min="1541" max="1541" width="11.5" style="138" customWidth="1"/>
    <col min="1542" max="1542" width="10.25" style="138" customWidth="1"/>
    <col min="1543" max="1543" width="11" style="138" customWidth="1"/>
    <col min="1544" max="1544" width="33.125" style="138" customWidth="1"/>
    <col min="1545" max="1547" width="10.625" style="138" customWidth="1"/>
    <col min="1548" max="1548" width="11.375" style="138" customWidth="1"/>
    <col min="1549" max="1549" width="9.875" style="138" customWidth="1"/>
    <col min="1550" max="1550" width="11.125" style="138" customWidth="1"/>
    <col min="1551" max="1792" width="9" style="138"/>
    <col min="1793" max="1793" width="38.625" style="138" customWidth="1"/>
    <col min="1794" max="1794" width="10.625" style="138" customWidth="1"/>
    <col min="1795" max="1796" width="11" style="138" customWidth="1"/>
    <col min="1797" max="1797" width="11.5" style="138" customWidth="1"/>
    <col min="1798" max="1798" width="10.25" style="138" customWidth="1"/>
    <col min="1799" max="1799" width="11" style="138" customWidth="1"/>
    <col min="1800" max="1800" width="33.125" style="138" customWidth="1"/>
    <col min="1801" max="1803" width="10.625" style="138" customWidth="1"/>
    <col min="1804" max="1804" width="11.375" style="138" customWidth="1"/>
    <col min="1805" max="1805" width="9.875" style="138" customWidth="1"/>
    <col min="1806" max="1806" width="11.125" style="138" customWidth="1"/>
    <col min="1807" max="2048" width="9" style="138"/>
    <col min="2049" max="2049" width="38.625" style="138" customWidth="1"/>
    <col min="2050" max="2050" width="10.625" style="138" customWidth="1"/>
    <col min="2051" max="2052" width="11" style="138" customWidth="1"/>
    <col min="2053" max="2053" width="11.5" style="138" customWidth="1"/>
    <col min="2054" max="2054" width="10.25" style="138" customWidth="1"/>
    <col min="2055" max="2055" width="11" style="138" customWidth="1"/>
    <col min="2056" max="2056" width="33.125" style="138" customWidth="1"/>
    <col min="2057" max="2059" width="10.625" style="138" customWidth="1"/>
    <col min="2060" max="2060" width="11.375" style="138" customWidth="1"/>
    <col min="2061" max="2061" width="9.875" style="138" customWidth="1"/>
    <col min="2062" max="2062" width="11.125" style="138" customWidth="1"/>
    <col min="2063" max="2304" width="9" style="138"/>
    <col min="2305" max="2305" width="38.625" style="138" customWidth="1"/>
    <col min="2306" max="2306" width="10.625" style="138" customWidth="1"/>
    <col min="2307" max="2308" width="11" style="138" customWidth="1"/>
    <col min="2309" max="2309" width="11.5" style="138" customWidth="1"/>
    <col min="2310" max="2310" width="10.25" style="138" customWidth="1"/>
    <col min="2311" max="2311" width="11" style="138" customWidth="1"/>
    <col min="2312" max="2312" width="33.125" style="138" customWidth="1"/>
    <col min="2313" max="2315" width="10.625" style="138" customWidth="1"/>
    <col min="2316" max="2316" width="11.375" style="138" customWidth="1"/>
    <col min="2317" max="2317" width="9.875" style="138" customWidth="1"/>
    <col min="2318" max="2318" width="11.125" style="138" customWidth="1"/>
    <col min="2319" max="2560" width="9" style="138"/>
    <col min="2561" max="2561" width="38.625" style="138" customWidth="1"/>
    <col min="2562" max="2562" width="10.625" style="138" customWidth="1"/>
    <col min="2563" max="2564" width="11" style="138" customWidth="1"/>
    <col min="2565" max="2565" width="11.5" style="138" customWidth="1"/>
    <col min="2566" max="2566" width="10.25" style="138" customWidth="1"/>
    <col min="2567" max="2567" width="11" style="138" customWidth="1"/>
    <col min="2568" max="2568" width="33.125" style="138" customWidth="1"/>
    <col min="2569" max="2571" width="10.625" style="138" customWidth="1"/>
    <col min="2572" max="2572" width="11.375" style="138" customWidth="1"/>
    <col min="2573" max="2573" width="9.875" style="138" customWidth="1"/>
    <col min="2574" max="2574" width="11.125" style="138" customWidth="1"/>
    <col min="2575" max="2816" width="9" style="138"/>
    <col min="2817" max="2817" width="38.625" style="138" customWidth="1"/>
    <col min="2818" max="2818" width="10.625" style="138" customWidth="1"/>
    <col min="2819" max="2820" width="11" style="138" customWidth="1"/>
    <col min="2821" max="2821" width="11.5" style="138" customWidth="1"/>
    <col min="2822" max="2822" width="10.25" style="138" customWidth="1"/>
    <col min="2823" max="2823" width="11" style="138" customWidth="1"/>
    <col min="2824" max="2824" width="33.125" style="138" customWidth="1"/>
    <col min="2825" max="2827" width="10.625" style="138" customWidth="1"/>
    <col min="2828" max="2828" width="11.375" style="138" customWidth="1"/>
    <col min="2829" max="2829" width="9.875" style="138" customWidth="1"/>
    <col min="2830" max="2830" width="11.125" style="138" customWidth="1"/>
    <col min="2831" max="3072" width="9" style="138"/>
    <col min="3073" max="3073" width="38.625" style="138" customWidth="1"/>
    <col min="3074" max="3074" width="10.625" style="138" customWidth="1"/>
    <col min="3075" max="3076" width="11" style="138" customWidth="1"/>
    <col min="3077" max="3077" width="11.5" style="138" customWidth="1"/>
    <col min="3078" max="3078" width="10.25" style="138" customWidth="1"/>
    <col min="3079" max="3079" width="11" style="138" customWidth="1"/>
    <col min="3080" max="3080" width="33.125" style="138" customWidth="1"/>
    <col min="3081" max="3083" width="10.625" style="138" customWidth="1"/>
    <col min="3084" max="3084" width="11.375" style="138" customWidth="1"/>
    <col min="3085" max="3085" width="9.875" style="138" customWidth="1"/>
    <col min="3086" max="3086" width="11.125" style="138" customWidth="1"/>
    <col min="3087" max="3328" width="9" style="138"/>
    <col min="3329" max="3329" width="38.625" style="138" customWidth="1"/>
    <col min="3330" max="3330" width="10.625" style="138" customWidth="1"/>
    <col min="3331" max="3332" width="11" style="138" customWidth="1"/>
    <col min="3333" max="3333" width="11.5" style="138" customWidth="1"/>
    <col min="3334" max="3334" width="10.25" style="138" customWidth="1"/>
    <col min="3335" max="3335" width="11" style="138" customWidth="1"/>
    <col min="3336" max="3336" width="33.125" style="138" customWidth="1"/>
    <col min="3337" max="3339" width="10.625" style="138" customWidth="1"/>
    <col min="3340" max="3340" width="11.375" style="138" customWidth="1"/>
    <col min="3341" max="3341" width="9.875" style="138" customWidth="1"/>
    <col min="3342" max="3342" width="11.125" style="138" customWidth="1"/>
    <col min="3343" max="3584" width="9" style="138"/>
    <col min="3585" max="3585" width="38.625" style="138" customWidth="1"/>
    <col min="3586" max="3586" width="10.625" style="138" customWidth="1"/>
    <col min="3587" max="3588" width="11" style="138" customWidth="1"/>
    <col min="3589" max="3589" width="11.5" style="138" customWidth="1"/>
    <col min="3590" max="3590" width="10.25" style="138" customWidth="1"/>
    <col min="3591" max="3591" width="11" style="138" customWidth="1"/>
    <col min="3592" max="3592" width="33.125" style="138" customWidth="1"/>
    <col min="3593" max="3595" width="10.625" style="138" customWidth="1"/>
    <col min="3596" max="3596" width="11.375" style="138" customWidth="1"/>
    <col min="3597" max="3597" width="9.875" style="138" customWidth="1"/>
    <col min="3598" max="3598" width="11.125" style="138" customWidth="1"/>
    <col min="3599" max="3840" width="9" style="138"/>
    <col min="3841" max="3841" width="38.625" style="138" customWidth="1"/>
    <col min="3842" max="3842" width="10.625" style="138" customWidth="1"/>
    <col min="3843" max="3844" width="11" style="138" customWidth="1"/>
    <col min="3845" max="3845" width="11.5" style="138" customWidth="1"/>
    <col min="3846" max="3846" width="10.25" style="138" customWidth="1"/>
    <col min="3847" max="3847" width="11" style="138" customWidth="1"/>
    <col min="3848" max="3848" width="33.125" style="138" customWidth="1"/>
    <col min="3849" max="3851" width="10.625" style="138" customWidth="1"/>
    <col min="3852" max="3852" width="11.375" style="138" customWidth="1"/>
    <col min="3853" max="3853" width="9.875" style="138" customWidth="1"/>
    <col min="3854" max="3854" width="11.125" style="138" customWidth="1"/>
    <col min="3855" max="4096" width="9" style="138"/>
    <col min="4097" max="4097" width="38.625" style="138" customWidth="1"/>
    <col min="4098" max="4098" width="10.625" style="138" customWidth="1"/>
    <col min="4099" max="4100" width="11" style="138" customWidth="1"/>
    <col min="4101" max="4101" width="11.5" style="138" customWidth="1"/>
    <col min="4102" max="4102" width="10.25" style="138" customWidth="1"/>
    <col min="4103" max="4103" width="11" style="138" customWidth="1"/>
    <col min="4104" max="4104" width="33.125" style="138" customWidth="1"/>
    <col min="4105" max="4107" width="10.625" style="138" customWidth="1"/>
    <col min="4108" max="4108" width="11.375" style="138" customWidth="1"/>
    <col min="4109" max="4109" width="9.875" style="138" customWidth="1"/>
    <col min="4110" max="4110" width="11.125" style="138" customWidth="1"/>
    <col min="4111" max="4352" width="9" style="138"/>
    <col min="4353" max="4353" width="38.625" style="138" customWidth="1"/>
    <col min="4354" max="4354" width="10.625" style="138" customWidth="1"/>
    <col min="4355" max="4356" width="11" style="138" customWidth="1"/>
    <col min="4357" max="4357" width="11.5" style="138" customWidth="1"/>
    <col min="4358" max="4358" width="10.25" style="138" customWidth="1"/>
    <col min="4359" max="4359" width="11" style="138" customWidth="1"/>
    <col min="4360" max="4360" width="33.125" style="138" customWidth="1"/>
    <col min="4361" max="4363" width="10.625" style="138" customWidth="1"/>
    <col min="4364" max="4364" width="11.375" style="138" customWidth="1"/>
    <col min="4365" max="4365" width="9.875" style="138" customWidth="1"/>
    <col min="4366" max="4366" width="11.125" style="138" customWidth="1"/>
    <col min="4367" max="4608" width="9" style="138"/>
    <col min="4609" max="4609" width="38.625" style="138" customWidth="1"/>
    <col min="4610" max="4610" width="10.625" style="138" customWidth="1"/>
    <col min="4611" max="4612" width="11" style="138" customWidth="1"/>
    <col min="4613" max="4613" width="11.5" style="138" customWidth="1"/>
    <col min="4614" max="4614" width="10.25" style="138" customWidth="1"/>
    <col min="4615" max="4615" width="11" style="138" customWidth="1"/>
    <col min="4616" max="4616" width="33.125" style="138" customWidth="1"/>
    <col min="4617" max="4619" width="10.625" style="138" customWidth="1"/>
    <col min="4620" max="4620" width="11.375" style="138" customWidth="1"/>
    <col min="4621" max="4621" width="9.875" style="138" customWidth="1"/>
    <col min="4622" max="4622" width="11.125" style="138" customWidth="1"/>
    <col min="4623" max="4864" width="9" style="138"/>
    <col min="4865" max="4865" width="38.625" style="138" customWidth="1"/>
    <col min="4866" max="4866" width="10.625" style="138" customWidth="1"/>
    <col min="4867" max="4868" width="11" style="138" customWidth="1"/>
    <col min="4869" max="4869" width="11.5" style="138" customWidth="1"/>
    <col min="4870" max="4870" width="10.25" style="138" customWidth="1"/>
    <col min="4871" max="4871" width="11" style="138" customWidth="1"/>
    <col min="4872" max="4872" width="33.125" style="138" customWidth="1"/>
    <col min="4873" max="4875" width="10.625" style="138" customWidth="1"/>
    <col min="4876" max="4876" width="11.375" style="138" customWidth="1"/>
    <col min="4877" max="4877" width="9.875" style="138" customWidth="1"/>
    <col min="4878" max="4878" width="11.125" style="138" customWidth="1"/>
    <col min="4879" max="5120" width="9" style="138"/>
    <col min="5121" max="5121" width="38.625" style="138" customWidth="1"/>
    <col min="5122" max="5122" width="10.625" style="138" customWidth="1"/>
    <col min="5123" max="5124" width="11" style="138" customWidth="1"/>
    <col min="5125" max="5125" width="11.5" style="138" customWidth="1"/>
    <col min="5126" max="5126" width="10.25" style="138" customWidth="1"/>
    <col min="5127" max="5127" width="11" style="138" customWidth="1"/>
    <col min="5128" max="5128" width="33.125" style="138" customWidth="1"/>
    <col min="5129" max="5131" width="10.625" style="138" customWidth="1"/>
    <col min="5132" max="5132" width="11.375" style="138" customWidth="1"/>
    <col min="5133" max="5133" width="9.875" style="138" customWidth="1"/>
    <col min="5134" max="5134" width="11.125" style="138" customWidth="1"/>
    <col min="5135" max="5376" width="9" style="138"/>
    <col min="5377" max="5377" width="38.625" style="138" customWidth="1"/>
    <col min="5378" max="5378" width="10.625" style="138" customWidth="1"/>
    <col min="5379" max="5380" width="11" style="138" customWidth="1"/>
    <col min="5381" max="5381" width="11.5" style="138" customWidth="1"/>
    <col min="5382" max="5382" width="10.25" style="138" customWidth="1"/>
    <col min="5383" max="5383" width="11" style="138" customWidth="1"/>
    <col min="5384" max="5384" width="33.125" style="138" customWidth="1"/>
    <col min="5385" max="5387" width="10.625" style="138" customWidth="1"/>
    <col min="5388" max="5388" width="11.375" style="138" customWidth="1"/>
    <col min="5389" max="5389" width="9.875" style="138" customWidth="1"/>
    <col min="5390" max="5390" width="11.125" style="138" customWidth="1"/>
    <col min="5391" max="5632" width="9" style="138"/>
    <col min="5633" max="5633" width="38.625" style="138" customWidth="1"/>
    <col min="5634" max="5634" width="10.625" style="138" customWidth="1"/>
    <col min="5635" max="5636" width="11" style="138" customWidth="1"/>
    <col min="5637" max="5637" width="11.5" style="138" customWidth="1"/>
    <col min="5638" max="5638" width="10.25" style="138" customWidth="1"/>
    <col min="5639" max="5639" width="11" style="138" customWidth="1"/>
    <col min="5640" max="5640" width="33.125" style="138" customWidth="1"/>
    <col min="5641" max="5643" width="10.625" style="138" customWidth="1"/>
    <col min="5644" max="5644" width="11.375" style="138" customWidth="1"/>
    <col min="5645" max="5645" width="9.875" style="138" customWidth="1"/>
    <col min="5646" max="5646" width="11.125" style="138" customWidth="1"/>
    <col min="5647" max="5888" width="9" style="138"/>
    <col min="5889" max="5889" width="38.625" style="138" customWidth="1"/>
    <col min="5890" max="5890" width="10.625" style="138" customWidth="1"/>
    <col min="5891" max="5892" width="11" style="138" customWidth="1"/>
    <col min="5893" max="5893" width="11.5" style="138" customWidth="1"/>
    <col min="5894" max="5894" width="10.25" style="138" customWidth="1"/>
    <col min="5895" max="5895" width="11" style="138" customWidth="1"/>
    <col min="5896" max="5896" width="33.125" style="138" customWidth="1"/>
    <col min="5897" max="5899" width="10.625" style="138" customWidth="1"/>
    <col min="5900" max="5900" width="11.375" style="138" customWidth="1"/>
    <col min="5901" max="5901" width="9.875" style="138" customWidth="1"/>
    <col min="5902" max="5902" width="11.125" style="138" customWidth="1"/>
    <col min="5903" max="6144" width="9" style="138"/>
    <col min="6145" max="6145" width="38.625" style="138" customWidth="1"/>
    <col min="6146" max="6146" width="10.625" style="138" customWidth="1"/>
    <col min="6147" max="6148" width="11" style="138" customWidth="1"/>
    <col min="6149" max="6149" width="11.5" style="138" customWidth="1"/>
    <col min="6150" max="6150" width="10.25" style="138" customWidth="1"/>
    <col min="6151" max="6151" width="11" style="138" customWidth="1"/>
    <col min="6152" max="6152" width="33.125" style="138" customWidth="1"/>
    <col min="6153" max="6155" width="10.625" style="138" customWidth="1"/>
    <col min="6156" max="6156" width="11.375" style="138" customWidth="1"/>
    <col min="6157" max="6157" width="9.875" style="138" customWidth="1"/>
    <col min="6158" max="6158" width="11.125" style="138" customWidth="1"/>
    <col min="6159" max="6400" width="9" style="138"/>
    <col min="6401" max="6401" width="38.625" style="138" customWidth="1"/>
    <col min="6402" max="6402" width="10.625" style="138" customWidth="1"/>
    <col min="6403" max="6404" width="11" style="138" customWidth="1"/>
    <col min="6405" max="6405" width="11.5" style="138" customWidth="1"/>
    <col min="6406" max="6406" width="10.25" style="138" customWidth="1"/>
    <col min="6407" max="6407" width="11" style="138" customWidth="1"/>
    <col min="6408" max="6408" width="33.125" style="138" customWidth="1"/>
    <col min="6409" max="6411" width="10.625" style="138" customWidth="1"/>
    <col min="6412" max="6412" width="11.375" style="138" customWidth="1"/>
    <col min="6413" max="6413" width="9.875" style="138" customWidth="1"/>
    <col min="6414" max="6414" width="11.125" style="138" customWidth="1"/>
    <col min="6415" max="6656" width="9" style="138"/>
    <col min="6657" max="6657" width="38.625" style="138" customWidth="1"/>
    <col min="6658" max="6658" width="10.625" style="138" customWidth="1"/>
    <col min="6659" max="6660" width="11" style="138" customWidth="1"/>
    <col min="6661" max="6661" width="11.5" style="138" customWidth="1"/>
    <col min="6662" max="6662" width="10.25" style="138" customWidth="1"/>
    <col min="6663" max="6663" width="11" style="138" customWidth="1"/>
    <col min="6664" max="6664" width="33.125" style="138" customWidth="1"/>
    <col min="6665" max="6667" width="10.625" style="138" customWidth="1"/>
    <col min="6668" max="6668" width="11.375" style="138" customWidth="1"/>
    <col min="6669" max="6669" width="9.875" style="138" customWidth="1"/>
    <col min="6670" max="6670" width="11.125" style="138" customWidth="1"/>
    <col min="6671" max="6912" width="9" style="138"/>
    <col min="6913" max="6913" width="38.625" style="138" customWidth="1"/>
    <col min="6914" max="6914" width="10.625" style="138" customWidth="1"/>
    <col min="6915" max="6916" width="11" style="138" customWidth="1"/>
    <col min="6917" max="6917" width="11.5" style="138" customWidth="1"/>
    <col min="6918" max="6918" width="10.25" style="138" customWidth="1"/>
    <col min="6919" max="6919" width="11" style="138" customWidth="1"/>
    <col min="6920" max="6920" width="33.125" style="138" customWidth="1"/>
    <col min="6921" max="6923" width="10.625" style="138" customWidth="1"/>
    <col min="6924" max="6924" width="11.375" style="138" customWidth="1"/>
    <col min="6925" max="6925" width="9.875" style="138" customWidth="1"/>
    <col min="6926" max="6926" width="11.125" style="138" customWidth="1"/>
    <col min="6927" max="7168" width="9" style="138"/>
    <col min="7169" max="7169" width="38.625" style="138" customWidth="1"/>
    <col min="7170" max="7170" width="10.625" style="138" customWidth="1"/>
    <col min="7171" max="7172" width="11" style="138" customWidth="1"/>
    <col min="7173" max="7173" width="11.5" style="138" customWidth="1"/>
    <col min="7174" max="7174" width="10.25" style="138" customWidth="1"/>
    <col min="7175" max="7175" width="11" style="138" customWidth="1"/>
    <col min="7176" max="7176" width="33.125" style="138" customWidth="1"/>
    <col min="7177" max="7179" width="10.625" style="138" customWidth="1"/>
    <col min="7180" max="7180" width="11.375" style="138" customWidth="1"/>
    <col min="7181" max="7181" width="9.875" style="138" customWidth="1"/>
    <col min="7182" max="7182" width="11.125" style="138" customWidth="1"/>
    <col min="7183" max="7424" width="9" style="138"/>
    <col min="7425" max="7425" width="38.625" style="138" customWidth="1"/>
    <col min="7426" max="7426" width="10.625" style="138" customWidth="1"/>
    <col min="7427" max="7428" width="11" style="138" customWidth="1"/>
    <col min="7429" max="7429" width="11.5" style="138" customWidth="1"/>
    <col min="7430" max="7430" width="10.25" style="138" customWidth="1"/>
    <col min="7431" max="7431" width="11" style="138" customWidth="1"/>
    <col min="7432" max="7432" width="33.125" style="138" customWidth="1"/>
    <col min="7433" max="7435" width="10.625" style="138" customWidth="1"/>
    <col min="7436" max="7436" width="11.375" style="138" customWidth="1"/>
    <col min="7437" max="7437" width="9.875" style="138" customWidth="1"/>
    <col min="7438" max="7438" width="11.125" style="138" customWidth="1"/>
    <col min="7439" max="7680" width="9" style="138"/>
    <col min="7681" max="7681" width="38.625" style="138" customWidth="1"/>
    <col min="7682" max="7682" width="10.625" style="138" customWidth="1"/>
    <col min="7683" max="7684" width="11" style="138" customWidth="1"/>
    <col min="7685" max="7685" width="11.5" style="138" customWidth="1"/>
    <col min="7686" max="7686" width="10.25" style="138" customWidth="1"/>
    <col min="7687" max="7687" width="11" style="138" customWidth="1"/>
    <col min="7688" max="7688" width="33.125" style="138" customWidth="1"/>
    <col min="7689" max="7691" width="10.625" style="138" customWidth="1"/>
    <col min="7692" max="7692" width="11.375" style="138" customWidth="1"/>
    <col min="7693" max="7693" width="9.875" style="138" customWidth="1"/>
    <col min="7694" max="7694" width="11.125" style="138" customWidth="1"/>
    <col min="7695" max="7936" width="9" style="138"/>
    <col min="7937" max="7937" width="38.625" style="138" customWidth="1"/>
    <col min="7938" max="7938" width="10.625" style="138" customWidth="1"/>
    <col min="7939" max="7940" width="11" style="138" customWidth="1"/>
    <col min="7941" max="7941" width="11.5" style="138" customWidth="1"/>
    <col min="7942" max="7942" width="10.25" style="138" customWidth="1"/>
    <col min="7943" max="7943" width="11" style="138" customWidth="1"/>
    <col min="7944" max="7944" width="33.125" style="138" customWidth="1"/>
    <col min="7945" max="7947" width="10.625" style="138" customWidth="1"/>
    <col min="7948" max="7948" width="11.375" style="138" customWidth="1"/>
    <col min="7949" max="7949" width="9.875" style="138" customWidth="1"/>
    <col min="7950" max="7950" width="11.125" style="138" customWidth="1"/>
    <col min="7951" max="8192" width="9" style="138"/>
    <col min="8193" max="8193" width="38.625" style="138" customWidth="1"/>
    <col min="8194" max="8194" width="10.625" style="138" customWidth="1"/>
    <col min="8195" max="8196" width="11" style="138" customWidth="1"/>
    <col min="8197" max="8197" width="11.5" style="138" customWidth="1"/>
    <col min="8198" max="8198" width="10.25" style="138" customWidth="1"/>
    <col min="8199" max="8199" width="11" style="138" customWidth="1"/>
    <col min="8200" max="8200" width="33.125" style="138" customWidth="1"/>
    <col min="8201" max="8203" width="10.625" style="138" customWidth="1"/>
    <col min="8204" max="8204" width="11.375" style="138" customWidth="1"/>
    <col min="8205" max="8205" width="9.875" style="138" customWidth="1"/>
    <col min="8206" max="8206" width="11.125" style="138" customWidth="1"/>
    <col min="8207" max="8448" width="9" style="138"/>
    <col min="8449" max="8449" width="38.625" style="138" customWidth="1"/>
    <col min="8450" max="8450" width="10.625" style="138" customWidth="1"/>
    <col min="8451" max="8452" width="11" style="138" customWidth="1"/>
    <col min="8453" max="8453" width="11.5" style="138" customWidth="1"/>
    <col min="8454" max="8454" width="10.25" style="138" customWidth="1"/>
    <col min="8455" max="8455" width="11" style="138" customWidth="1"/>
    <col min="8456" max="8456" width="33.125" style="138" customWidth="1"/>
    <col min="8457" max="8459" width="10.625" style="138" customWidth="1"/>
    <col min="8460" max="8460" width="11.375" style="138" customWidth="1"/>
    <col min="8461" max="8461" width="9.875" style="138" customWidth="1"/>
    <col min="8462" max="8462" width="11.125" style="138" customWidth="1"/>
    <col min="8463" max="8704" width="9" style="138"/>
    <col min="8705" max="8705" width="38.625" style="138" customWidth="1"/>
    <col min="8706" max="8706" width="10.625" style="138" customWidth="1"/>
    <col min="8707" max="8708" width="11" style="138" customWidth="1"/>
    <col min="8709" max="8709" width="11.5" style="138" customWidth="1"/>
    <col min="8710" max="8710" width="10.25" style="138" customWidth="1"/>
    <col min="8711" max="8711" width="11" style="138" customWidth="1"/>
    <col min="8712" max="8712" width="33.125" style="138" customWidth="1"/>
    <col min="8713" max="8715" width="10.625" style="138" customWidth="1"/>
    <col min="8716" max="8716" width="11.375" style="138" customWidth="1"/>
    <col min="8717" max="8717" width="9.875" style="138" customWidth="1"/>
    <col min="8718" max="8718" width="11.125" style="138" customWidth="1"/>
    <col min="8719" max="8960" width="9" style="138"/>
    <col min="8961" max="8961" width="38.625" style="138" customWidth="1"/>
    <col min="8962" max="8962" width="10.625" style="138" customWidth="1"/>
    <col min="8963" max="8964" width="11" style="138" customWidth="1"/>
    <col min="8965" max="8965" width="11.5" style="138" customWidth="1"/>
    <col min="8966" max="8966" width="10.25" style="138" customWidth="1"/>
    <col min="8967" max="8967" width="11" style="138" customWidth="1"/>
    <col min="8968" max="8968" width="33.125" style="138" customWidth="1"/>
    <col min="8969" max="8971" width="10.625" style="138" customWidth="1"/>
    <col min="8972" max="8972" width="11.375" style="138" customWidth="1"/>
    <col min="8973" max="8973" width="9.875" style="138" customWidth="1"/>
    <col min="8974" max="8974" width="11.125" style="138" customWidth="1"/>
    <col min="8975" max="9216" width="9" style="138"/>
    <col min="9217" max="9217" width="38.625" style="138" customWidth="1"/>
    <col min="9218" max="9218" width="10.625" style="138" customWidth="1"/>
    <col min="9219" max="9220" width="11" style="138" customWidth="1"/>
    <col min="9221" max="9221" width="11.5" style="138" customWidth="1"/>
    <col min="9222" max="9222" width="10.25" style="138" customWidth="1"/>
    <col min="9223" max="9223" width="11" style="138" customWidth="1"/>
    <col min="9224" max="9224" width="33.125" style="138" customWidth="1"/>
    <col min="9225" max="9227" width="10.625" style="138" customWidth="1"/>
    <col min="9228" max="9228" width="11.375" style="138" customWidth="1"/>
    <col min="9229" max="9229" width="9.875" style="138" customWidth="1"/>
    <col min="9230" max="9230" width="11.125" style="138" customWidth="1"/>
    <col min="9231" max="9472" width="9" style="138"/>
    <col min="9473" max="9473" width="38.625" style="138" customWidth="1"/>
    <col min="9474" max="9474" width="10.625" style="138" customWidth="1"/>
    <col min="9475" max="9476" width="11" style="138" customWidth="1"/>
    <col min="9477" max="9477" width="11.5" style="138" customWidth="1"/>
    <col min="9478" max="9478" width="10.25" style="138" customWidth="1"/>
    <col min="9479" max="9479" width="11" style="138" customWidth="1"/>
    <col min="9480" max="9480" width="33.125" style="138" customWidth="1"/>
    <col min="9481" max="9483" width="10.625" style="138" customWidth="1"/>
    <col min="9484" max="9484" width="11.375" style="138" customWidth="1"/>
    <col min="9485" max="9485" width="9.875" style="138" customWidth="1"/>
    <col min="9486" max="9486" width="11.125" style="138" customWidth="1"/>
    <col min="9487" max="9728" width="9" style="138"/>
    <col min="9729" max="9729" width="38.625" style="138" customWidth="1"/>
    <col min="9730" max="9730" width="10.625" style="138" customWidth="1"/>
    <col min="9731" max="9732" width="11" style="138" customWidth="1"/>
    <col min="9733" max="9733" width="11.5" style="138" customWidth="1"/>
    <col min="9734" max="9734" width="10.25" style="138" customWidth="1"/>
    <col min="9735" max="9735" width="11" style="138" customWidth="1"/>
    <col min="9736" max="9736" width="33.125" style="138" customWidth="1"/>
    <col min="9737" max="9739" width="10.625" style="138" customWidth="1"/>
    <col min="9740" max="9740" width="11.375" style="138" customWidth="1"/>
    <col min="9741" max="9741" width="9.875" style="138" customWidth="1"/>
    <col min="9742" max="9742" width="11.125" style="138" customWidth="1"/>
    <col min="9743" max="9984" width="9" style="138"/>
    <col min="9985" max="9985" width="38.625" style="138" customWidth="1"/>
    <col min="9986" max="9986" width="10.625" style="138" customWidth="1"/>
    <col min="9987" max="9988" width="11" style="138" customWidth="1"/>
    <col min="9989" max="9989" width="11.5" style="138" customWidth="1"/>
    <col min="9990" max="9990" width="10.25" style="138" customWidth="1"/>
    <col min="9991" max="9991" width="11" style="138" customWidth="1"/>
    <col min="9992" max="9992" width="33.125" style="138" customWidth="1"/>
    <col min="9993" max="9995" width="10.625" style="138" customWidth="1"/>
    <col min="9996" max="9996" width="11.375" style="138" customWidth="1"/>
    <col min="9997" max="9997" width="9.875" style="138" customWidth="1"/>
    <col min="9998" max="9998" width="11.125" style="138" customWidth="1"/>
    <col min="9999" max="10240" width="9" style="138"/>
    <col min="10241" max="10241" width="38.625" style="138" customWidth="1"/>
    <col min="10242" max="10242" width="10.625" style="138" customWidth="1"/>
    <col min="10243" max="10244" width="11" style="138" customWidth="1"/>
    <col min="10245" max="10245" width="11.5" style="138" customWidth="1"/>
    <col min="10246" max="10246" width="10.25" style="138" customWidth="1"/>
    <col min="10247" max="10247" width="11" style="138" customWidth="1"/>
    <col min="10248" max="10248" width="33.125" style="138" customWidth="1"/>
    <col min="10249" max="10251" width="10.625" style="138" customWidth="1"/>
    <col min="10252" max="10252" width="11.375" style="138" customWidth="1"/>
    <col min="10253" max="10253" width="9.875" style="138" customWidth="1"/>
    <col min="10254" max="10254" width="11.125" style="138" customWidth="1"/>
    <col min="10255" max="10496" width="9" style="138"/>
    <col min="10497" max="10497" width="38.625" style="138" customWidth="1"/>
    <col min="10498" max="10498" width="10.625" style="138" customWidth="1"/>
    <col min="10499" max="10500" width="11" style="138" customWidth="1"/>
    <col min="10501" max="10501" width="11.5" style="138" customWidth="1"/>
    <col min="10502" max="10502" width="10.25" style="138" customWidth="1"/>
    <col min="10503" max="10503" width="11" style="138" customWidth="1"/>
    <col min="10504" max="10504" width="33.125" style="138" customWidth="1"/>
    <col min="10505" max="10507" width="10.625" style="138" customWidth="1"/>
    <col min="10508" max="10508" width="11.375" style="138" customWidth="1"/>
    <col min="10509" max="10509" width="9.875" style="138" customWidth="1"/>
    <col min="10510" max="10510" width="11.125" style="138" customWidth="1"/>
    <col min="10511" max="10752" width="9" style="138"/>
    <col min="10753" max="10753" width="38.625" style="138" customWidth="1"/>
    <col min="10754" max="10754" width="10.625" style="138" customWidth="1"/>
    <col min="10755" max="10756" width="11" style="138" customWidth="1"/>
    <col min="10757" max="10757" width="11.5" style="138" customWidth="1"/>
    <col min="10758" max="10758" width="10.25" style="138" customWidth="1"/>
    <col min="10759" max="10759" width="11" style="138" customWidth="1"/>
    <col min="10760" max="10760" width="33.125" style="138" customWidth="1"/>
    <col min="10761" max="10763" width="10.625" style="138" customWidth="1"/>
    <col min="10764" max="10764" width="11.375" style="138" customWidth="1"/>
    <col min="10765" max="10765" width="9.875" style="138" customWidth="1"/>
    <col min="10766" max="10766" width="11.125" style="138" customWidth="1"/>
    <col min="10767" max="11008" width="9" style="138"/>
    <col min="11009" max="11009" width="38.625" style="138" customWidth="1"/>
    <col min="11010" max="11010" width="10.625" style="138" customWidth="1"/>
    <col min="11011" max="11012" width="11" style="138" customWidth="1"/>
    <col min="11013" max="11013" width="11.5" style="138" customWidth="1"/>
    <col min="11014" max="11014" width="10.25" style="138" customWidth="1"/>
    <col min="11015" max="11015" width="11" style="138" customWidth="1"/>
    <col min="11016" max="11016" width="33.125" style="138" customWidth="1"/>
    <col min="11017" max="11019" width="10.625" style="138" customWidth="1"/>
    <col min="11020" max="11020" width="11.375" style="138" customWidth="1"/>
    <col min="11021" max="11021" width="9.875" style="138" customWidth="1"/>
    <col min="11022" max="11022" width="11.125" style="138" customWidth="1"/>
    <col min="11023" max="11264" width="9" style="138"/>
    <col min="11265" max="11265" width="38.625" style="138" customWidth="1"/>
    <col min="11266" max="11266" width="10.625" style="138" customWidth="1"/>
    <col min="11267" max="11268" width="11" style="138" customWidth="1"/>
    <col min="11269" max="11269" width="11.5" style="138" customWidth="1"/>
    <col min="11270" max="11270" width="10.25" style="138" customWidth="1"/>
    <col min="11271" max="11271" width="11" style="138" customWidth="1"/>
    <col min="11272" max="11272" width="33.125" style="138" customWidth="1"/>
    <col min="11273" max="11275" width="10.625" style="138" customWidth="1"/>
    <col min="11276" max="11276" width="11.375" style="138" customWidth="1"/>
    <col min="11277" max="11277" width="9.875" style="138" customWidth="1"/>
    <col min="11278" max="11278" width="11.125" style="138" customWidth="1"/>
    <col min="11279" max="11520" width="9" style="138"/>
    <col min="11521" max="11521" width="38.625" style="138" customWidth="1"/>
    <col min="11522" max="11522" width="10.625" style="138" customWidth="1"/>
    <col min="11523" max="11524" width="11" style="138" customWidth="1"/>
    <col min="11525" max="11525" width="11.5" style="138" customWidth="1"/>
    <col min="11526" max="11526" width="10.25" style="138" customWidth="1"/>
    <col min="11527" max="11527" width="11" style="138" customWidth="1"/>
    <col min="11528" max="11528" width="33.125" style="138" customWidth="1"/>
    <col min="11529" max="11531" width="10.625" style="138" customWidth="1"/>
    <col min="11532" max="11532" width="11.375" style="138" customWidth="1"/>
    <col min="11533" max="11533" width="9.875" style="138" customWidth="1"/>
    <col min="11534" max="11534" width="11.125" style="138" customWidth="1"/>
    <col min="11535" max="11776" width="9" style="138"/>
    <col min="11777" max="11777" width="38.625" style="138" customWidth="1"/>
    <col min="11778" max="11778" width="10.625" style="138" customWidth="1"/>
    <col min="11779" max="11780" width="11" style="138" customWidth="1"/>
    <col min="11781" max="11781" width="11.5" style="138" customWidth="1"/>
    <col min="11782" max="11782" width="10.25" style="138" customWidth="1"/>
    <col min="11783" max="11783" width="11" style="138" customWidth="1"/>
    <col min="11784" max="11784" width="33.125" style="138" customWidth="1"/>
    <col min="11785" max="11787" width="10.625" style="138" customWidth="1"/>
    <col min="11788" max="11788" width="11.375" style="138" customWidth="1"/>
    <col min="11789" max="11789" width="9.875" style="138" customWidth="1"/>
    <col min="11790" max="11790" width="11.125" style="138" customWidth="1"/>
    <col min="11791" max="12032" width="9" style="138"/>
    <col min="12033" max="12033" width="38.625" style="138" customWidth="1"/>
    <col min="12034" max="12034" width="10.625" style="138" customWidth="1"/>
    <col min="12035" max="12036" width="11" style="138" customWidth="1"/>
    <col min="12037" max="12037" width="11.5" style="138" customWidth="1"/>
    <col min="12038" max="12038" width="10.25" style="138" customWidth="1"/>
    <col min="12039" max="12039" width="11" style="138" customWidth="1"/>
    <col min="12040" max="12040" width="33.125" style="138" customWidth="1"/>
    <col min="12041" max="12043" width="10.625" style="138" customWidth="1"/>
    <col min="12044" max="12044" width="11.375" style="138" customWidth="1"/>
    <col min="12045" max="12045" width="9.875" style="138" customWidth="1"/>
    <col min="12046" max="12046" width="11.125" style="138" customWidth="1"/>
    <col min="12047" max="12288" width="9" style="138"/>
    <col min="12289" max="12289" width="38.625" style="138" customWidth="1"/>
    <col min="12290" max="12290" width="10.625" style="138" customWidth="1"/>
    <col min="12291" max="12292" width="11" style="138" customWidth="1"/>
    <col min="12293" max="12293" width="11.5" style="138" customWidth="1"/>
    <col min="12294" max="12294" width="10.25" style="138" customWidth="1"/>
    <col min="12295" max="12295" width="11" style="138" customWidth="1"/>
    <col min="12296" max="12296" width="33.125" style="138" customWidth="1"/>
    <col min="12297" max="12299" width="10.625" style="138" customWidth="1"/>
    <col min="12300" max="12300" width="11.375" style="138" customWidth="1"/>
    <col min="12301" max="12301" width="9.875" style="138" customWidth="1"/>
    <col min="12302" max="12302" width="11.125" style="138" customWidth="1"/>
    <col min="12303" max="12544" width="9" style="138"/>
    <col min="12545" max="12545" width="38.625" style="138" customWidth="1"/>
    <col min="12546" max="12546" width="10.625" style="138" customWidth="1"/>
    <col min="12547" max="12548" width="11" style="138" customWidth="1"/>
    <col min="12549" max="12549" width="11.5" style="138" customWidth="1"/>
    <col min="12550" max="12550" width="10.25" style="138" customWidth="1"/>
    <col min="12551" max="12551" width="11" style="138" customWidth="1"/>
    <col min="12552" max="12552" width="33.125" style="138" customWidth="1"/>
    <col min="12553" max="12555" width="10.625" style="138" customWidth="1"/>
    <col min="12556" max="12556" width="11.375" style="138" customWidth="1"/>
    <col min="12557" max="12557" width="9.875" style="138" customWidth="1"/>
    <col min="12558" max="12558" width="11.125" style="138" customWidth="1"/>
    <col min="12559" max="12800" width="9" style="138"/>
    <col min="12801" max="12801" width="38.625" style="138" customWidth="1"/>
    <col min="12802" max="12802" width="10.625" style="138" customWidth="1"/>
    <col min="12803" max="12804" width="11" style="138" customWidth="1"/>
    <col min="12805" max="12805" width="11.5" style="138" customWidth="1"/>
    <col min="12806" max="12806" width="10.25" style="138" customWidth="1"/>
    <col min="12807" max="12807" width="11" style="138" customWidth="1"/>
    <col min="12808" max="12808" width="33.125" style="138" customWidth="1"/>
    <col min="12809" max="12811" width="10.625" style="138" customWidth="1"/>
    <col min="12812" max="12812" width="11.375" style="138" customWidth="1"/>
    <col min="12813" max="12813" width="9.875" style="138" customWidth="1"/>
    <col min="12814" max="12814" width="11.125" style="138" customWidth="1"/>
    <col min="12815" max="13056" width="9" style="138"/>
    <col min="13057" max="13057" width="38.625" style="138" customWidth="1"/>
    <col min="13058" max="13058" width="10.625" style="138" customWidth="1"/>
    <col min="13059" max="13060" width="11" style="138" customWidth="1"/>
    <col min="13061" max="13061" width="11.5" style="138" customWidth="1"/>
    <col min="13062" max="13062" width="10.25" style="138" customWidth="1"/>
    <col min="13063" max="13063" width="11" style="138" customWidth="1"/>
    <col min="13064" max="13064" width="33.125" style="138" customWidth="1"/>
    <col min="13065" max="13067" width="10.625" style="138" customWidth="1"/>
    <col min="13068" max="13068" width="11.375" style="138" customWidth="1"/>
    <col min="13069" max="13069" width="9.875" style="138" customWidth="1"/>
    <col min="13070" max="13070" width="11.125" style="138" customWidth="1"/>
    <col min="13071" max="13312" width="9" style="138"/>
    <col min="13313" max="13313" width="38.625" style="138" customWidth="1"/>
    <col min="13314" max="13314" width="10.625" style="138" customWidth="1"/>
    <col min="13315" max="13316" width="11" style="138" customWidth="1"/>
    <col min="13317" max="13317" width="11.5" style="138" customWidth="1"/>
    <col min="13318" max="13318" width="10.25" style="138" customWidth="1"/>
    <col min="13319" max="13319" width="11" style="138" customWidth="1"/>
    <col min="13320" max="13320" width="33.125" style="138" customWidth="1"/>
    <col min="13321" max="13323" width="10.625" style="138" customWidth="1"/>
    <col min="13324" max="13324" width="11.375" style="138" customWidth="1"/>
    <col min="13325" max="13325" width="9.875" style="138" customWidth="1"/>
    <col min="13326" max="13326" width="11.125" style="138" customWidth="1"/>
    <col min="13327" max="13568" width="9" style="138"/>
    <col min="13569" max="13569" width="38.625" style="138" customWidth="1"/>
    <col min="13570" max="13570" width="10.625" style="138" customWidth="1"/>
    <col min="13571" max="13572" width="11" style="138" customWidth="1"/>
    <col min="13573" max="13573" width="11.5" style="138" customWidth="1"/>
    <col min="13574" max="13574" width="10.25" style="138" customWidth="1"/>
    <col min="13575" max="13575" width="11" style="138" customWidth="1"/>
    <col min="13576" max="13576" width="33.125" style="138" customWidth="1"/>
    <col min="13577" max="13579" width="10.625" style="138" customWidth="1"/>
    <col min="13580" max="13580" width="11.375" style="138" customWidth="1"/>
    <col min="13581" max="13581" width="9.875" style="138" customWidth="1"/>
    <col min="13582" max="13582" width="11.125" style="138" customWidth="1"/>
    <col min="13583" max="13824" width="9" style="138"/>
    <col min="13825" max="13825" width="38.625" style="138" customWidth="1"/>
    <col min="13826" max="13826" width="10.625" style="138" customWidth="1"/>
    <col min="13827" max="13828" width="11" style="138" customWidth="1"/>
    <col min="13829" max="13829" width="11.5" style="138" customWidth="1"/>
    <col min="13830" max="13830" width="10.25" style="138" customWidth="1"/>
    <col min="13831" max="13831" width="11" style="138" customWidth="1"/>
    <col min="13832" max="13832" width="33.125" style="138" customWidth="1"/>
    <col min="13833" max="13835" width="10.625" style="138" customWidth="1"/>
    <col min="13836" max="13836" width="11.375" style="138" customWidth="1"/>
    <col min="13837" max="13837" width="9.875" style="138" customWidth="1"/>
    <col min="13838" max="13838" width="11.125" style="138" customWidth="1"/>
    <col min="13839" max="14080" width="9" style="138"/>
    <col min="14081" max="14081" width="38.625" style="138" customWidth="1"/>
    <col min="14082" max="14082" width="10.625" style="138" customWidth="1"/>
    <col min="14083" max="14084" width="11" style="138" customWidth="1"/>
    <col min="14085" max="14085" width="11.5" style="138" customWidth="1"/>
    <col min="14086" max="14086" width="10.25" style="138" customWidth="1"/>
    <col min="14087" max="14087" width="11" style="138" customWidth="1"/>
    <col min="14088" max="14088" width="33.125" style="138" customWidth="1"/>
    <col min="14089" max="14091" width="10.625" style="138" customWidth="1"/>
    <col min="14092" max="14092" width="11.375" style="138" customWidth="1"/>
    <col min="14093" max="14093" width="9.875" style="138" customWidth="1"/>
    <col min="14094" max="14094" width="11.125" style="138" customWidth="1"/>
    <col min="14095" max="14336" width="9" style="138"/>
    <col min="14337" max="14337" width="38.625" style="138" customWidth="1"/>
    <col min="14338" max="14338" width="10.625" style="138" customWidth="1"/>
    <col min="14339" max="14340" width="11" style="138" customWidth="1"/>
    <col min="14341" max="14341" width="11.5" style="138" customWidth="1"/>
    <col min="14342" max="14342" width="10.25" style="138" customWidth="1"/>
    <col min="14343" max="14343" width="11" style="138" customWidth="1"/>
    <col min="14344" max="14344" width="33.125" style="138" customWidth="1"/>
    <col min="14345" max="14347" width="10.625" style="138" customWidth="1"/>
    <col min="14348" max="14348" width="11.375" style="138" customWidth="1"/>
    <col min="14349" max="14349" width="9.875" style="138" customWidth="1"/>
    <col min="14350" max="14350" width="11.125" style="138" customWidth="1"/>
    <col min="14351" max="14592" width="9" style="138"/>
    <col min="14593" max="14593" width="38.625" style="138" customWidth="1"/>
    <col min="14594" max="14594" width="10.625" style="138" customWidth="1"/>
    <col min="14595" max="14596" width="11" style="138" customWidth="1"/>
    <col min="14597" max="14597" width="11.5" style="138" customWidth="1"/>
    <col min="14598" max="14598" width="10.25" style="138" customWidth="1"/>
    <col min="14599" max="14599" width="11" style="138" customWidth="1"/>
    <col min="14600" max="14600" width="33.125" style="138" customWidth="1"/>
    <col min="14601" max="14603" width="10.625" style="138" customWidth="1"/>
    <col min="14604" max="14604" width="11.375" style="138" customWidth="1"/>
    <col min="14605" max="14605" width="9.875" style="138" customWidth="1"/>
    <col min="14606" max="14606" width="11.125" style="138" customWidth="1"/>
    <col min="14607" max="14848" width="9" style="138"/>
    <col min="14849" max="14849" width="38.625" style="138" customWidth="1"/>
    <col min="14850" max="14850" width="10.625" style="138" customWidth="1"/>
    <col min="14851" max="14852" width="11" style="138" customWidth="1"/>
    <col min="14853" max="14853" width="11.5" style="138" customWidth="1"/>
    <col min="14854" max="14854" width="10.25" style="138" customWidth="1"/>
    <col min="14855" max="14855" width="11" style="138" customWidth="1"/>
    <col min="14856" max="14856" width="33.125" style="138" customWidth="1"/>
    <col min="14857" max="14859" width="10.625" style="138" customWidth="1"/>
    <col min="14860" max="14860" width="11.375" style="138" customWidth="1"/>
    <col min="14861" max="14861" width="9.875" style="138" customWidth="1"/>
    <col min="14862" max="14862" width="11.125" style="138" customWidth="1"/>
    <col min="14863" max="15104" width="9" style="138"/>
    <col min="15105" max="15105" width="38.625" style="138" customWidth="1"/>
    <col min="15106" max="15106" width="10.625" style="138" customWidth="1"/>
    <col min="15107" max="15108" width="11" style="138" customWidth="1"/>
    <col min="15109" max="15109" width="11.5" style="138" customWidth="1"/>
    <col min="15110" max="15110" width="10.25" style="138" customWidth="1"/>
    <col min="15111" max="15111" width="11" style="138" customWidth="1"/>
    <col min="15112" max="15112" width="33.125" style="138" customWidth="1"/>
    <col min="15113" max="15115" width="10.625" style="138" customWidth="1"/>
    <col min="15116" max="15116" width="11.375" style="138" customWidth="1"/>
    <col min="15117" max="15117" width="9.875" style="138" customWidth="1"/>
    <col min="15118" max="15118" width="11.125" style="138" customWidth="1"/>
    <col min="15119" max="15360" width="9" style="138"/>
    <col min="15361" max="15361" width="38.625" style="138" customWidth="1"/>
    <col min="15362" max="15362" width="10.625" style="138" customWidth="1"/>
    <col min="15363" max="15364" width="11" style="138" customWidth="1"/>
    <col min="15365" max="15365" width="11.5" style="138" customWidth="1"/>
    <col min="15366" max="15366" width="10.25" style="138" customWidth="1"/>
    <col min="15367" max="15367" width="11" style="138" customWidth="1"/>
    <col min="15368" max="15368" width="33.125" style="138" customWidth="1"/>
    <col min="15369" max="15371" width="10.625" style="138" customWidth="1"/>
    <col min="15372" max="15372" width="11.375" style="138" customWidth="1"/>
    <col min="15373" max="15373" width="9.875" style="138" customWidth="1"/>
    <col min="15374" max="15374" width="11.125" style="138" customWidth="1"/>
    <col min="15375" max="15616" width="9" style="138"/>
    <col min="15617" max="15617" width="38.625" style="138" customWidth="1"/>
    <col min="15618" max="15618" width="10.625" style="138" customWidth="1"/>
    <col min="15619" max="15620" width="11" style="138" customWidth="1"/>
    <col min="15621" max="15621" width="11.5" style="138" customWidth="1"/>
    <col min="15622" max="15622" width="10.25" style="138" customWidth="1"/>
    <col min="15623" max="15623" width="11" style="138" customWidth="1"/>
    <col min="15624" max="15624" width="33.125" style="138" customWidth="1"/>
    <col min="15625" max="15627" width="10.625" style="138" customWidth="1"/>
    <col min="15628" max="15628" width="11.375" style="138" customWidth="1"/>
    <col min="15629" max="15629" width="9.875" style="138" customWidth="1"/>
    <col min="15630" max="15630" width="11.125" style="138" customWidth="1"/>
    <col min="15631" max="15872" width="9" style="138"/>
    <col min="15873" max="15873" width="38.625" style="138" customWidth="1"/>
    <col min="15874" max="15874" width="10.625" style="138" customWidth="1"/>
    <col min="15875" max="15876" width="11" style="138" customWidth="1"/>
    <col min="15877" max="15877" width="11.5" style="138" customWidth="1"/>
    <col min="15878" max="15878" width="10.25" style="138" customWidth="1"/>
    <col min="15879" max="15879" width="11" style="138" customWidth="1"/>
    <col min="15880" max="15880" width="33.125" style="138" customWidth="1"/>
    <col min="15881" max="15883" width="10.625" style="138" customWidth="1"/>
    <col min="15884" max="15884" width="11.375" style="138" customWidth="1"/>
    <col min="15885" max="15885" width="9.875" style="138" customWidth="1"/>
    <col min="15886" max="15886" width="11.125" style="138" customWidth="1"/>
    <col min="15887" max="16128" width="9" style="138"/>
    <col min="16129" max="16129" width="38.625" style="138" customWidth="1"/>
    <col min="16130" max="16130" width="10.625" style="138" customWidth="1"/>
    <col min="16131" max="16132" width="11" style="138" customWidth="1"/>
    <col min="16133" max="16133" width="11.5" style="138" customWidth="1"/>
    <col min="16134" max="16134" width="10.25" style="138" customWidth="1"/>
    <col min="16135" max="16135" width="11" style="138" customWidth="1"/>
    <col min="16136" max="16136" width="33.125" style="138" customWidth="1"/>
    <col min="16137" max="16139" width="10.625" style="138" customWidth="1"/>
    <col min="16140" max="16140" width="11.375" style="138" customWidth="1"/>
    <col min="16141" max="16141" width="9.875" style="138" customWidth="1"/>
    <col min="16142" max="16142" width="11.125" style="138" customWidth="1"/>
    <col min="16143" max="16384" width="9" style="138"/>
  </cols>
  <sheetData>
    <row r="1" spans="1:15" ht="17.25" customHeight="1" x14ac:dyDescent="0.25">
      <c r="A1" s="137" t="s">
        <v>1330</v>
      </c>
      <c r="B1" s="137"/>
      <c r="C1" s="137"/>
      <c r="D1" s="137"/>
      <c r="E1" s="137"/>
      <c r="F1" s="17"/>
      <c r="G1" s="137"/>
      <c r="H1" s="137"/>
      <c r="I1" s="137"/>
      <c r="J1" s="137"/>
      <c r="K1" s="137"/>
      <c r="L1" s="137"/>
      <c r="M1" s="137"/>
    </row>
    <row r="2" spans="1:15" ht="32.25" customHeight="1" x14ac:dyDescent="0.35">
      <c r="A2" s="209" t="s">
        <v>1364</v>
      </c>
      <c r="B2" s="209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139"/>
    </row>
    <row r="3" spans="1:15" ht="18" customHeight="1" x14ac:dyDescent="0.25">
      <c r="A3" s="140"/>
      <c r="B3" s="140"/>
      <c r="C3" s="141"/>
      <c r="D3" s="141"/>
      <c r="E3" s="141"/>
      <c r="F3" s="19"/>
      <c r="G3" s="141"/>
      <c r="H3" s="141"/>
      <c r="I3" s="141"/>
      <c r="J3" s="141"/>
      <c r="K3" s="141"/>
      <c r="L3" s="141"/>
      <c r="M3" s="139"/>
      <c r="N3" s="142" t="s">
        <v>49</v>
      </c>
      <c r="O3" s="139"/>
    </row>
    <row r="4" spans="1:15" s="144" customFormat="1" ht="29.1" customHeight="1" x14ac:dyDescent="0.25">
      <c r="A4" s="211" t="s">
        <v>50</v>
      </c>
      <c r="B4" s="212"/>
      <c r="C4" s="213"/>
      <c r="D4" s="213"/>
      <c r="E4" s="213"/>
      <c r="F4" s="213"/>
      <c r="G4" s="213"/>
      <c r="H4" s="213"/>
      <c r="I4" s="214" t="s">
        <v>51</v>
      </c>
      <c r="J4" s="204"/>
      <c r="K4" s="204"/>
      <c r="L4" s="204"/>
      <c r="M4" s="204"/>
      <c r="N4" s="204"/>
      <c r="O4" s="143"/>
    </row>
    <row r="5" spans="1:15" s="144" customFormat="1" ht="28.5" customHeight="1" x14ac:dyDescent="0.25">
      <c r="A5" s="215" t="s">
        <v>52</v>
      </c>
      <c r="B5" s="217" t="s">
        <v>236</v>
      </c>
      <c r="C5" s="218"/>
      <c r="D5" s="219"/>
      <c r="E5" s="220" t="s">
        <v>1365</v>
      </c>
      <c r="F5" s="205" t="s">
        <v>1367</v>
      </c>
      <c r="G5" s="217" t="s">
        <v>238</v>
      </c>
      <c r="H5" s="218"/>
      <c r="I5" s="214" t="s">
        <v>52</v>
      </c>
      <c r="J5" s="207" t="s">
        <v>236</v>
      </c>
      <c r="K5" s="208"/>
      <c r="L5" s="205" t="s">
        <v>1366</v>
      </c>
      <c r="M5" s="204" t="s">
        <v>238</v>
      </c>
      <c r="N5" s="204"/>
      <c r="O5" s="143"/>
    </row>
    <row r="6" spans="1:15" s="144" customFormat="1" ht="37.5" customHeight="1" x14ac:dyDescent="0.25">
      <c r="A6" s="216"/>
      <c r="B6" s="145" t="s">
        <v>1331</v>
      </c>
      <c r="C6" s="145" t="s">
        <v>1332</v>
      </c>
      <c r="D6" s="146" t="s">
        <v>54</v>
      </c>
      <c r="E6" s="221"/>
      <c r="F6" s="206"/>
      <c r="G6" s="145" t="s">
        <v>55</v>
      </c>
      <c r="H6" s="145" t="s">
        <v>124</v>
      </c>
      <c r="I6" s="204"/>
      <c r="J6" s="145" t="s">
        <v>1332</v>
      </c>
      <c r="K6" s="146" t="s">
        <v>54</v>
      </c>
      <c r="L6" s="206"/>
      <c r="M6" s="145" t="s">
        <v>1333</v>
      </c>
      <c r="N6" s="145" t="s">
        <v>124</v>
      </c>
      <c r="O6" s="143"/>
    </row>
    <row r="7" spans="1:15" s="144" customFormat="1" ht="18" customHeight="1" x14ac:dyDescent="0.25">
      <c r="A7" s="147" t="s">
        <v>56</v>
      </c>
      <c r="B7" s="34">
        <f t="shared" ref="B7:D7" si="0">B8+B20+B21</f>
        <v>367700</v>
      </c>
      <c r="C7" s="34">
        <f t="shared" si="0"/>
        <v>385351</v>
      </c>
      <c r="D7" s="34">
        <f t="shared" si="0"/>
        <v>389913</v>
      </c>
      <c r="E7" s="34">
        <f>E8+E20+E21</f>
        <v>351876</v>
      </c>
      <c r="F7" s="34">
        <f>F8+F20+F21</f>
        <v>323722</v>
      </c>
      <c r="G7" s="39">
        <f>D7/C7*100</f>
        <v>101.18385575747824</v>
      </c>
      <c r="H7" s="39">
        <f>(D7/F7-1)*100</f>
        <v>20.446864902601614</v>
      </c>
      <c r="I7" s="169" t="s">
        <v>1334</v>
      </c>
      <c r="J7" s="168">
        <v>25721</v>
      </c>
      <c r="K7" s="168">
        <v>24971</v>
      </c>
      <c r="L7" s="168">
        <v>23256</v>
      </c>
      <c r="M7" s="149">
        <f t="shared" ref="M7:M23" si="1">(K7/J7)*100</f>
        <v>97.084094708603857</v>
      </c>
      <c r="N7" s="39">
        <f t="shared" ref="N7:N20" si="2">(K7/L7-1)*100</f>
        <v>7.3744410044719544</v>
      </c>
      <c r="O7" s="143"/>
    </row>
    <row r="8" spans="1:15" ht="18" customHeight="1" x14ac:dyDescent="0.15">
      <c r="A8" s="150" t="s">
        <v>87</v>
      </c>
      <c r="B8" s="34">
        <f>SUM(B9:B19)</f>
        <v>312700</v>
      </c>
      <c r="C8" s="34">
        <f>SUM(C9:C19)</f>
        <v>324284</v>
      </c>
      <c r="D8" s="34">
        <f>SUM(D9:D18)</f>
        <v>320097</v>
      </c>
      <c r="E8" s="34">
        <f>SUM(E9:E18)</f>
        <v>298420</v>
      </c>
      <c r="F8" s="34">
        <f>SUM(F9:F18)</f>
        <v>270266</v>
      </c>
      <c r="G8" s="39">
        <f t="shared" ref="G8:G36" si="3">D8/C8*100</f>
        <v>98.70884780007647</v>
      </c>
      <c r="H8" s="39">
        <f t="shared" ref="H8:H38" si="4">(D8/F8-1)*100</f>
        <v>18.437761316628798</v>
      </c>
      <c r="I8" s="169" t="s">
        <v>1368</v>
      </c>
      <c r="J8" s="168">
        <v>160</v>
      </c>
      <c r="K8" s="168">
        <v>160</v>
      </c>
      <c r="L8" s="168">
        <v>235</v>
      </c>
      <c r="M8" s="149">
        <f t="shared" si="1"/>
        <v>100</v>
      </c>
      <c r="N8" s="39">
        <f t="shared" si="2"/>
        <v>-31.914893617021278</v>
      </c>
    </row>
    <row r="9" spans="1:15" ht="18" customHeight="1" x14ac:dyDescent="0.25">
      <c r="A9" s="33" t="s">
        <v>88</v>
      </c>
      <c r="B9" s="38">
        <v>148000</v>
      </c>
      <c r="C9" s="35">
        <v>161348</v>
      </c>
      <c r="D9" s="35">
        <v>159967</v>
      </c>
      <c r="E9" s="35">
        <v>96441</v>
      </c>
      <c r="F9" s="35">
        <f>E9-875</f>
        <v>95566</v>
      </c>
      <c r="G9" s="39">
        <f t="shared" si="3"/>
        <v>99.144086074819654</v>
      </c>
      <c r="H9" s="39">
        <f t="shared" si="4"/>
        <v>67.389029571186398</v>
      </c>
      <c r="I9" s="169" t="s">
        <v>1369</v>
      </c>
      <c r="J9" s="168">
        <v>36939</v>
      </c>
      <c r="K9" s="168">
        <v>41021</v>
      </c>
      <c r="L9" s="168">
        <v>31245</v>
      </c>
      <c r="M9" s="149">
        <f t="shared" si="1"/>
        <v>111.05065107339126</v>
      </c>
      <c r="N9" s="39">
        <f t="shared" si="2"/>
        <v>31.288206112978067</v>
      </c>
      <c r="O9" s="143"/>
    </row>
    <row r="10" spans="1:15" ht="18" customHeight="1" x14ac:dyDescent="0.25">
      <c r="A10" s="33" t="s">
        <v>89</v>
      </c>
      <c r="B10" s="38">
        <v>0</v>
      </c>
      <c r="C10" s="35">
        <v>654</v>
      </c>
      <c r="D10" s="35">
        <v>712</v>
      </c>
      <c r="E10" s="35">
        <v>67196</v>
      </c>
      <c r="F10" s="35">
        <f>E10-27279</f>
        <v>39917</v>
      </c>
      <c r="G10" s="39">
        <f t="shared" si="3"/>
        <v>108.86850152905198</v>
      </c>
      <c r="H10" s="39">
        <f t="shared" si="4"/>
        <v>-98.216298820051605</v>
      </c>
      <c r="I10" s="169" t="s">
        <v>1335</v>
      </c>
      <c r="J10" s="168">
        <v>78290</v>
      </c>
      <c r="K10" s="168">
        <v>82816</v>
      </c>
      <c r="L10" s="168">
        <v>67548</v>
      </c>
      <c r="M10" s="149">
        <f t="shared" si="1"/>
        <v>105.78107037935879</v>
      </c>
      <c r="N10" s="39">
        <f t="shared" si="2"/>
        <v>22.603185882631614</v>
      </c>
      <c r="O10" s="143"/>
    </row>
    <row r="11" spans="1:15" ht="18" customHeight="1" x14ac:dyDescent="0.25">
      <c r="A11" s="33" t="s">
        <v>90</v>
      </c>
      <c r="B11" s="38">
        <v>36200</v>
      </c>
      <c r="C11" s="35">
        <v>41549</v>
      </c>
      <c r="D11" s="35">
        <v>36292</v>
      </c>
      <c r="E11" s="35">
        <v>32720</v>
      </c>
      <c r="F11" s="35">
        <f>E11</f>
        <v>32720</v>
      </c>
      <c r="G11" s="39">
        <f t="shared" si="3"/>
        <v>87.347469253170956</v>
      </c>
      <c r="H11" s="39">
        <f t="shared" si="4"/>
        <v>10.916870415647928</v>
      </c>
      <c r="I11" s="169" t="s">
        <v>1336</v>
      </c>
      <c r="J11" s="168">
        <v>1203</v>
      </c>
      <c r="K11" s="168">
        <v>1194</v>
      </c>
      <c r="L11" s="168">
        <v>1934</v>
      </c>
      <c r="M11" s="149">
        <f t="shared" si="1"/>
        <v>99.251870324189525</v>
      </c>
      <c r="N11" s="39">
        <f t="shared" si="2"/>
        <v>-38.262668045501549</v>
      </c>
      <c r="O11" s="143"/>
    </row>
    <row r="12" spans="1:15" ht="18" customHeight="1" x14ac:dyDescent="0.25">
      <c r="A12" s="33" t="s">
        <v>91</v>
      </c>
      <c r="B12" s="38">
        <v>25000</v>
      </c>
      <c r="C12" s="35">
        <v>25191</v>
      </c>
      <c r="D12" s="35">
        <v>25762</v>
      </c>
      <c r="E12" s="35">
        <v>19463</v>
      </c>
      <c r="F12" s="35">
        <f t="shared" ref="F12:F36" si="5">E12</f>
        <v>19463</v>
      </c>
      <c r="G12" s="39">
        <f t="shared" si="3"/>
        <v>102.26668254535349</v>
      </c>
      <c r="H12" s="39">
        <f t="shared" si="4"/>
        <v>32.363972666084372</v>
      </c>
      <c r="I12" s="169" t="s">
        <v>1337</v>
      </c>
      <c r="J12" s="168">
        <v>3527</v>
      </c>
      <c r="K12" s="168">
        <v>3797</v>
      </c>
      <c r="L12" s="168">
        <v>1464</v>
      </c>
      <c r="M12" s="149">
        <f t="shared" si="1"/>
        <v>107.65523107456762</v>
      </c>
      <c r="N12" s="39">
        <f t="shared" si="2"/>
        <v>159.35792349726773</v>
      </c>
      <c r="O12" s="143"/>
    </row>
    <row r="13" spans="1:15" ht="18" customHeight="1" x14ac:dyDescent="0.25">
      <c r="A13" s="33" t="s">
        <v>92</v>
      </c>
      <c r="B13" s="38"/>
      <c r="C13" s="15"/>
      <c r="D13" s="35"/>
      <c r="E13" s="35"/>
      <c r="F13" s="35">
        <f t="shared" si="5"/>
        <v>0</v>
      </c>
      <c r="G13" s="39"/>
      <c r="H13" s="39"/>
      <c r="I13" s="169" t="s">
        <v>1338</v>
      </c>
      <c r="J13" s="168">
        <v>67656</v>
      </c>
      <c r="K13" s="168">
        <v>67472</v>
      </c>
      <c r="L13" s="168">
        <v>44122</v>
      </c>
      <c r="M13" s="149">
        <f t="shared" si="1"/>
        <v>99.728035946553149</v>
      </c>
      <c r="N13" s="39">
        <f t="shared" si="2"/>
        <v>52.921445084085029</v>
      </c>
      <c r="O13" s="143"/>
    </row>
    <row r="14" spans="1:15" ht="18" customHeight="1" x14ac:dyDescent="0.25">
      <c r="A14" s="33" t="s">
        <v>93</v>
      </c>
      <c r="B14" s="38">
        <v>30000</v>
      </c>
      <c r="C14" s="35">
        <v>31590</v>
      </c>
      <c r="D14" s="35">
        <v>31657</v>
      </c>
      <c r="E14" s="35">
        <v>27442</v>
      </c>
      <c r="F14" s="35">
        <f t="shared" si="5"/>
        <v>27442</v>
      </c>
      <c r="G14" s="39">
        <f t="shared" si="3"/>
        <v>100.21209243431466</v>
      </c>
      <c r="H14" s="39">
        <f t="shared" si="4"/>
        <v>15.3596676627068</v>
      </c>
      <c r="I14" s="169" t="s">
        <v>1339</v>
      </c>
      <c r="J14" s="168">
        <v>28300</v>
      </c>
      <c r="K14" s="168">
        <v>30807</v>
      </c>
      <c r="L14" s="168">
        <v>27032</v>
      </c>
      <c r="M14" s="149">
        <f t="shared" si="1"/>
        <v>108.85865724381625</v>
      </c>
      <c r="N14" s="39">
        <f t="shared" si="2"/>
        <v>13.964930452796676</v>
      </c>
      <c r="O14" s="143"/>
    </row>
    <row r="15" spans="1:15" ht="18" customHeight="1" x14ac:dyDescent="0.25">
      <c r="A15" s="33" t="s">
        <v>94</v>
      </c>
      <c r="B15" s="38">
        <v>24000</v>
      </c>
      <c r="C15" s="35">
        <v>16478</v>
      </c>
      <c r="D15" s="35">
        <v>16412</v>
      </c>
      <c r="E15" s="35">
        <v>17892</v>
      </c>
      <c r="F15" s="35">
        <f t="shared" si="5"/>
        <v>17892</v>
      </c>
      <c r="G15" s="39">
        <f t="shared" si="3"/>
        <v>99.599465954606131</v>
      </c>
      <c r="H15" s="39">
        <f t="shared" si="4"/>
        <v>-8.2718533422758806</v>
      </c>
      <c r="I15" s="169" t="s">
        <v>1340</v>
      </c>
      <c r="J15" s="168">
        <v>900</v>
      </c>
      <c r="K15" s="168">
        <v>1047</v>
      </c>
      <c r="L15" s="168">
        <v>978</v>
      </c>
      <c r="M15" s="149">
        <f t="shared" si="1"/>
        <v>116.33333333333333</v>
      </c>
      <c r="N15" s="39">
        <f t="shared" si="2"/>
        <v>7.055214723926384</v>
      </c>
      <c r="O15" s="143"/>
    </row>
    <row r="16" spans="1:15" ht="18" customHeight="1" x14ac:dyDescent="0.25">
      <c r="A16" s="33" t="s">
        <v>95</v>
      </c>
      <c r="B16" s="38">
        <v>11000</v>
      </c>
      <c r="C16" s="35">
        <v>6840</v>
      </c>
      <c r="D16" s="35">
        <v>7696</v>
      </c>
      <c r="E16" s="35">
        <v>6818</v>
      </c>
      <c r="F16" s="35">
        <f t="shared" si="5"/>
        <v>6818</v>
      </c>
      <c r="G16" s="39">
        <f t="shared" si="3"/>
        <v>112.51461988304095</v>
      </c>
      <c r="H16" s="39">
        <f t="shared" si="4"/>
        <v>12.87767673804634</v>
      </c>
      <c r="I16" s="169" t="s">
        <v>1341</v>
      </c>
      <c r="J16" s="168">
        <v>133562</v>
      </c>
      <c r="K16" s="168">
        <v>94504</v>
      </c>
      <c r="L16" s="168">
        <v>143510</v>
      </c>
      <c r="M16" s="149">
        <f t="shared" si="1"/>
        <v>70.756652341234783</v>
      </c>
      <c r="N16" s="39">
        <f t="shared" si="2"/>
        <v>-34.148142986551456</v>
      </c>
      <c r="O16" s="143"/>
    </row>
    <row r="17" spans="1:15" ht="18" customHeight="1" x14ac:dyDescent="0.25">
      <c r="A17" s="33" t="s">
        <v>96</v>
      </c>
      <c r="B17" s="38">
        <v>8500</v>
      </c>
      <c r="C17" s="35">
        <v>7636</v>
      </c>
      <c r="D17" s="35">
        <v>7312</v>
      </c>
      <c r="E17" s="35">
        <v>6895</v>
      </c>
      <c r="F17" s="35">
        <f t="shared" si="5"/>
        <v>6895</v>
      </c>
      <c r="G17" s="39">
        <f t="shared" si="3"/>
        <v>95.756940806705089</v>
      </c>
      <c r="H17" s="39">
        <f t="shared" si="4"/>
        <v>6.0478607686729413</v>
      </c>
      <c r="I17" s="169" t="s">
        <v>1342</v>
      </c>
      <c r="J17" s="168">
        <v>5204</v>
      </c>
      <c r="K17" s="168">
        <v>4929</v>
      </c>
      <c r="L17" s="168">
        <v>3748</v>
      </c>
      <c r="M17" s="149">
        <f t="shared" si="1"/>
        <v>94.715603382013839</v>
      </c>
      <c r="N17" s="39">
        <f t="shared" si="2"/>
        <v>31.510138740661688</v>
      </c>
      <c r="O17" s="143"/>
    </row>
    <row r="18" spans="1:15" ht="18" customHeight="1" x14ac:dyDescent="0.25">
      <c r="A18" s="33" t="s">
        <v>97</v>
      </c>
      <c r="B18" s="38">
        <v>30000</v>
      </c>
      <c r="C18" s="35">
        <v>32998</v>
      </c>
      <c r="D18" s="35">
        <v>34287</v>
      </c>
      <c r="E18" s="35">
        <v>23553</v>
      </c>
      <c r="F18" s="35">
        <f t="shared" si="5"/>
        <v>23553</v>
      </c>
      <c r="G18" s="39">
        <f t="shared" si="3"/>
        <v>103.90629735135464</v>
      </c>
      <c r="H18" s="39">
        <f t="shared" si="4"/>
        <v>45.573812253216147</v>
      </c>
      <c r="I18" s="169" t="s">
        <v>1343</v>
      </c>
      <c r="J18" s="168">
        <v>1598</v>
      </c>
      <c r="K18" s="168">
        <v>1483</v>
      </c>
      <c r="L18" s="168">
        <v>1125</v>
      </c>
      <c r="M18" s="149">
        <f t="shared" si="1"/>
        <v>92.803504380475601</v>
      </c>
      <c r="N18" s="39">
        <f t="shared" si="2"/>
        <v>31.822222222222219</v>
      </c>
      <c r="O18" s="143"/>
    </row>
    <row r="19" spans="1:15" ht="18" customHeight="1" x14ac:dyDescent="0.25">
      <c r="A19" s="33" t="s">
        <v>98</v>
      </c>
      <c r="B19" s="38"/>
      <c r="C19" s="15"/>
      <c r="D19" s="35"/>
      <c r="E19" s="35"/>
      <c r="F19" s="35">
        <f t="shared" si="5"/>
        <v>0</v>
      </c>
      <c r="G19" s="39"/>
      <c r="H19" s="39"/>
      <c r="I19" s="169" t="s">
        <v>1344</v>
      </c>
      <c r="J19" s="168">
        <v>1340</v>
      </c>
      <c r="K19" s="168">
        <v>2077</v>
      </c>
      <c r="L19" s="168">
        <v>675</v>
      </c>
      <c r="M19" s="149">
        <f t="shared" si="1"/>
        <v>155</v>
      </c>
      <c r="N19" s="39">
        <f t="shared" si="2"/>
        <v>207.70370370370372</v>
      </c>
      <c r="O19" s="143"/>
    </row>
    <row r="20" spans="1:15" ht="18" customHeight="1" x14ac:dyDescent="0.25">
      <c r="A20" s="152" t="s">
        <v>99</v>
      </c>
      <c r="B20" s="38">
        <v>20000</v>
      </c>
      <c r="C20" s="35">
        <v>8813</v>
      </c>
      <c r="D20" s="35">
        <v>15613</v>
      </c>
      <c r="E20" s="35">
        <v>25047</v>
      </c>
      <c r="F20" s="35">
        <f t="shared" si="5"/>
        <v>25047</v>
      </c>
      <c r="G20" s="39">
        <f t="shared" si="3"/>
        <v>177.15874276636788</v>
      </c>
      <c r="H20" s="39">
        <f t="shared" si="4"/>
        <v>-37.66518944384557</v>
      </c>
      <c r="I20" s="169" t="s">
        <v>1345</v>
      </c>
      <c r="J20" s="168">
        <v>2478</v>
      </c>
      <c r="K20" s="168">
        <v>2088</v>
      </c>
      <c r="L20" s="168">
        <v>1938</v>
      </c>
      <c r="M20" s="149">
        <f t="shared" si="1"/>
        <v>84.261501210653762</v>
      </c>
      <c r="N20" s="39">
        <f t="shared" si="2"/>
        <v>7.7399380804953566</v>
      </c>
      <c r="O20" s="143"/>
    </row>
    <row r="21" spans="1:15" ht="18" customHeight="1" x14ac:dyDescent="0.25">
      <c r="A21" s="152" t="s">
        <v>100</v>
      </c>
      <c r="B21" s="38">
        <v>35000</v>
      </c>
      <c r="C21" s="35">
        <v>52254</v>
      </c>
      <c r="D21" s="35">
        <v>54203</v>
      </c>
      <c r="E21" s="35">
        <v>28409</v>
      </c>
      <c r="F21" s="35">
        <f t="shared" si="5"/>
        <v>28409</v>
      </c>
      <c r="G21" s="39">
        <f t="shared" si="3"/>
        <v>103.72985800130135</v>
      </c>
      <c r="H21" s="39">
        <f t="shared" si="4"/>
        <v>90.795170544545726</v>
      </c>
      <c r="I21" s="169" t="s">
        <v>1346</v>
      </c>
      <c r="J21" s="168"/>
      <c r="K21" s="168">
        <v>24</v>
      </c>
      <c r="L21" s="168"/>
      <c r="M21" s="149"/>
      <c r="N21" s="39">
        <v>100</v>
      </c>
      <c r="O21" s="143"/>
    </row>
    <row r="22" spans="1:15" ht="18" customHeight="1" x14ac:dyDescent="0.25">
      <c r="A22" s="152" t="s">
        <v>57</v>
      </c>
      <c r="B22" s="36">
        <f>SUM(B23,B33:B37)</f>
        <v>100000</v>
      </c>
      <c r="C22" s="36">
        <f>SUM(C23,C33:C37)</f>
        <v>53312</v>
      </c>
      <c r="D22" s="35">
        <f>SUM(D23,D33:D37)</f>
        <v>59331</v>
      </c>
      <c r="E22" s="35">
        <f>SUM(E23,E33:E37)</f>
        <v>113194</v>
      </c>
      <c r="F22" s="35">
        <f t="shared" si="5"/>
        <v>113194</v>
      </c>
      <c r="G22" s="39">
        <f t="shared" si="3"/>
        <v>111.29014105642257</v>
      </c>
      <c r="H22" s="39">
        <f t="shared" si="4"/>
        <v>-47.584677633090088</v>
      </c>
      <c r="I22" s="169" t="s">
        <v>1370</v>
      </c>
      <c r="J22" s="168"/>
      <c r="K22" s="168"/>
      <c r="L22" s="168"/>
      <c r="M22" s="149"/>
      <c r="N22" s="39"/>
      <c r="O22" s="143"/>
    </row>
    <row r="23" spans="1:15" ht="18" customHeight="1" x14ac:dyDescent="0.25">
      <c r="A23" s="150" t="s">
        <v>101</v>
      </c>
      <c r="B23" s="36">
        <f>SUM(B24:B32)</f>
        <v>16500</v>
      </c>
      <c r="C23" s="36">
        <f>SUM(C24:C32)</f>
        <v>17418</v>
      </c>
      <c r="D23" s="36">
        <f>SUM(D24:D32)</f>
        <v>16870</v>
      </c>
      <c r="E23" s="36">
        <f>SUM(E24:E32)</f>
        <v>14537</v>
      </c>
      <c r="F23" s="35">
        <f t="shared" si="5"/>
        <v>14537</v>
      </c>
      <c r="G23" s="39">
        <f t="shared" si="3"/>
        <v>96.853829371914117</v>
      </c>
      <c r="H23" s="39">
        <f t="shared" si="4"/>
        <v>16.048703308798238</v>
      </c>
      <c r="I23" s="169" t="s">
        <v>1371</v>
      </c>
      <c r="J23" s="168">
        <v>1561</v>
      </c>
      <c r="K23" s="168">
        <v>2180</v>
      </c>
      <c r="L23" s="168">
        <v>1751</v>
      </c>
      <c r="M23" s="149">
        <f t="shared" si="1"/>
        <v>139.65406790518898</v>
      </c>
      <c r="N23" s="39">
        <f>(K23/L23-1)*100</f>
        <v>24.500285551113656</v>
      </c>
      <c r="O23" s="143"/>
    </row>
    <row r="24" spans="1:15" ht="18" customHeight="1" x14ac:dyDescent="0.25">
      <c r="A24" s="153" t="s">
        <v>102</v>
      </c>
      <c r="B24" s="38"/>
      <c r="C24" s="38"/>
      <c r="D24" s="38"/>
      <c r="E24" s="35"/>
      <c r="F24" s="35">
        <f t="shared" si="5"/>
        <v>0</v>
      </c>
      <c r="G24" s="39"/>
      <c r="H24" s="39"/>
      <c r="I24" s="169" t="s">
        <v>1372</v>
      </c>
      <c r="J24" s="168"/>
      <c r="K24" s="168"/>
      <c r="L24" s="168">
        <v>172</v>
      </c>
      <c r="M24" s="149"/>
      <c r="N24" s="39">
        <f>(K24/L24-1)*100</f>
        <v>-100</v>
      </c>
      <c r="O24" s="143"/>
    </row>
    <row r="25" spans="1:15" ht="18" customHeight="1" x14ac:dyDescent="0.25">
      <c r="A25" s="153" t="s">
        <v>103</v>
      </c>
      <c r="B25" s="38">
        <v>13200</v>
      </c>
      <c r="C25" s="38">
        <v>13400</v>
      </c>
      <c r="D25" s="38">
        <v>13381</v>
      </c>
      <c r="E25" s="35">
        <v>11556</v>
      </c>
      <c r="F25" s="35">
        <f t="shared" si="5"/>
        <v>11556</v>
      </c>
      <c r="G25" s="39">
        <f t="shared" si="3"/>
        <v>99.858208955223887</v>
      </c>
      <c r="H25" s="39">
        <f t="shared" si="4"/>
        <v>15.792661820699205</v>
      </c>
      <c r="I25" s="169" t="s">
        <v>1373</v>
      </c>
      <c r="J25" s="168"/>
      <c r="K25" s="168"/>
      <c r="L25" s="168">
        <v>6</v>
      </c>
      <c r="M25" s="151"/>
      <c r="N25" s="151"/>
      <c r="O25" s="143"/>
    </row>
    <row r="26" spans="1:15" ht="18" customHeight="1" x14ac:dyDescent="0.25">
      <c r="A26" s="154" t="s">
        <v>187</v>
      </c>
      <c r="B26" s="38">
        <v>3300</v>
      </c>
      <c r="C26" s="38">
        <v>4018</v>
      </c>
      <c r="D26" s="38">
        <v>3489</v>
      </c>
      <c r="E26" s="35">
        <v>2981</v>
      </c>
      <c r="F26" s="35">
        <f t="shared" si="5"/>
        <v>2981</v>
      </c>
      <c r="G26" s="39">
        <f t="shared" si="3"/>
        <v>86.834245893479348</v>
      </c>
      <c r="H26" s="39">
        <f t="shared" si="4"/>
        <v>17.041261321704116</v>
      </c>
      <c r="I26" s="169" t="s">
        <v>1374</v>
      </c>
      <c r="J26" s="168"/>
      <c r="K26" s="168">
        <v>454</v>
      </c>
      <c r="L26" s="168"/>
      <c r="M26" s="149"/>
      <c r="N26" s="39"/>
      <c r="O26" s="143"/>
    </row>
    <row r="27" spans="1:15" ht="18" customHeight="1" x14ac:dyDescent="0.25">
      <c r="A27" s="155" t="s">
        <v>188</v>
      </c>
      <c r="B27" s="38"/>
      <c r="C27" s="38"/>
      <c r="D27" s="38"/>
      <c r="E27" s="35"/>
      <c r="F27" s="35">
        <f t="shared" si="5"/>
        <v>0</v>
      </c>
      <c r="G27" s="39"/>
      <c r="H27" s="39"/>
      <c r="I27" s="169" t="s">
        <v>1375</v>
      </c>
      <c r="J27" s="168">
        <v>0</v>
      </c>
      <c r="K27" s="168"/>
      <c r="L27" s="168">
        <v>314</v>
      </c>
      <c r="M27" s="149"/>
      <c r="N27" s="39"/>
      <c r="O27" s="143"/>
    </row>
    <row r="28" spans="1:15" ht="18" customHeight="1" x14ac:dyDescent="0.25">
      <c r="A28" s="155" t="s">
        <v>189</v>
      </c>
      <c r="B28" s="38"/>
      <c r="C28" s="38"/>
      <c r="D28" s="38"/>
      <c r="E28" s="35"/>
      <c r="F28" s="35">
        <f t="shared" si="5"/>
        <v>0</v>
      </c>
      <c r="G28" s="39"/>
      <c r="H28" s="39"/>
      <c r="I28" s="156"/>
      <c r="J28" s="156"/>
      <c r="K28" s="156"/>
      <c r="L28" s="156"/>
      <c r="M28" s="156"/>
      <c r="N28" s="156"/>
      <c r="O28" s="143"/>
    </row>
    <row r="29" spans="1:15" ht="18" customHeight="1" x14ac:dyDescent="0.25">
      <c r="A29" s="155" t="s">
        <v>190</v>
      </c>
      <c r="B29" s="38"/>
      <c r="C29" s="38"/>
      <c r="D29" s="62"/>
      <c r="E29" s="35"/>
      <c r="F29" s="35">
        <f t="shared" si="5"/>
        <v>0</v>
      </c>
      <c r="G29" s="39"/>
      <c r="H29" s="39"/>
      <c r="I29" s="157"/>
      <c r="J29" s="148"/>
      <c r="K29" s="148"/>
      <c r="L29" s="158"/>
      <c r="M29" s="149"/>
      <c r="N29" s="149"/>
      <c r="O29" s="143"/>
    </row>
    <row r="30" spans="1:15" ht="18" customHeight="1" x14ac:dyDescent="0.25">
      <c r="A30" s="155" t="s">
        <v>191</v>
      </c>
      <c r="B30" s="38"/>
      <c r="C30" s="38"/>
      <c r="D30" s="62"/>
      <c r="E30" s="35"/>
      <c r="F30" s="35">
        <f t="shared" si="5"/>
        <v>0</v>
      </c>
      <c r="G30" s="39"/>
      <c r="H30" s="39"/>
      <c r="I30" s="157"/>
      <c r="J30" s="148"/>
      <c r="K30" s="148"/>
      <c r="L30" s="158"/>
      <c r="M30" s="149"/>
      <c r="N30" s="149"/>
      <c r="O30" s="143"/>
    </row>
    <row r="31" spans="1:15" ht="18" customHeight="1" x14ac:dyDescent="0.25">
      <c r="A31" s="155" t="s">
        <v>192</v>
      </c>
      <c r="B31" s="38"/>
      <c r="C31" s="38"/>
      <c r="D31" s="62"/>
      <c r="E31" s="35"/>
      <c r="F31" s="35">
        <f t="shared" si="5"/>
        <v>0</v>
      </c>
      <c r="G31" s="39"/>
      <c r="H31" s="39"/>
      <c r="I31" s="157"/>
      <c r="J31" s="148"/>
      <c r="K31" s="148"/>
      <c r="L31" s="158"/>
      <c r="M31" s="149"/>
      <c r="N31" s="149"/>
      <c r="O31" s="143"/>
    </row>
    <row r="32" spans="1:15" ht="18" customHeight="1" x14ac:dyDescent="0.25">
      <c r="A32" s="150" t="s">
        <v>104</v>
      </c>
      <c r="B32" s="38"/>
      <c r="C32" s="38"/>
      <c r="D32" s="35"/>
      <c r="E32" s="35"/>
      <c r="F32" s="35">
        <f t="shared" si="5"/>
        <v>0</v>
      </c>
      <c r="G32" s="39"/>
      <c r="H32" s="39"/>
      <c r="I32" s="157"/>
      <c r="J32" s="148"/>
      <c r="K32" s="148"/>
      <c r="L32" s="158"/>
      <c r="M32" s="149"/>
      <c r="N32" s="149"/>
      <c r="O32" s="143"/>
    </row>
    <row r="33" spans="1:15" ht="18" customHeight="1" x14ac:dyDescent="0.25">
      <c r="A33" s="33" t="s">
        <v>105</v>
      </c>
      <c r="B33" s="38">
        <v>20000</v>
      </c>
      <c r="C33" s="35">
        <v>16951</v>
      </c>
      <c r="D33" s="35">
        <v>18145</v>
      </c>
      <c r="E33" s="38">
        <v>17492</v>
      </c>
      <c r="F33" s="35">
        <f t="shared" si="5"/>
        <v>17492</v>
      </c>
      <c r="G33" s="39">
        <f t="shared" si="3"/>
        <v>107.04383222228778</v>
      </c>
      <c r="H33" s="39">
        <f t="shared" si="4"/>
        <v>3.7331351474960028</v>
      </c>
      <c r="I33" s="157"/>
      <c r="J33" s="148"/>
      <c r="K33" s="148"/>
      <c r="L33" s="158"/>
      <c r="M33" s="149"/>
      <c r="N33" s="149"/>
      <c r="O33" s="143"/>
    </row>
    <row r="34" spans="1:15" ht="18" customHeight="1" x14ac:dyDescent="0.25">
      <c r="A34" s="33" t="s">
        <v>106</v>
      </c>
      <c r="B34" s="38"/>
      <c r="C34" s="35">
        <v>2242</v>
      </c>
      <c r="D34" s="35">
        <v>3718</v>
      </c>
      <c r="E34" s="38">
        <v>2881</v>
      </c>
      <c r="F34" s="35">
        <f t="shared" si="5"/>
        <v>2881</v>
      </c>
      <c r="G34" s="39">
        <f t="shared" si="3"/>
        <v>165.83407671721676</v>
      </c>
      <c r="H34" s="39">
        <f t="shared" si="4"/>
        <v>29.052412356820547</v>
      </c>
      <c r="I34" s="157"/>
      <c r="J34" s="148"/>
      <c r="K34" s="148"/>
      <c r="L34" s="158"/>
      <c r="M34" s="149"/>
      <c r="N34" s="149"/>
      <c r="O34" s="143"/>
    </row>
    <row r="35" spans="1:15" ht="18" customHeight="1" x14ac:dyDescent="0.25">
      <c r="A35" s="33" t="s">
        <v>193</v>
      </c>
      <c r="B35" s="38"/>
      <c r="C35" s="15"/>
      <c r="D35" s="35"/>
      <c r="E35" s="38"/>
      <c r="F35" s="35">
        <f t="shared" si="5"/>
        <v>0</v>
      </c>
      <c r="G35" s="39"/>
      <c r="H35" s="39"/>
      <c r="I35" s="157"/>
      <c r="J35" s="148"/>
      <c r="K35" s="148"/>
      <c r="L35" s="158"/>
      <c r="M35" s="149"/>
      <c r="N35" s="149"/>
      <c r="O35" s="143"/>
    </row>
    <row r="36" spans="1:15" ht="18" customHeight="1" x14ac:dyDescent="0.25">
      <c r="A36" s="33" t="s">
        <v>194</v>
      </c>
      <c r="B36" s="38">
        <v>63500</v>
      </c>
      <c r="C36" s="35">
        <v>16701</v>
      </c>
      <c r="D36" s="35">
        <v>20598</v>
      </c>
      <c r="E36" s="38">
        <v>78284</v>
      </c>
      <c r="F36" s="35">
        <f t="shared" si="5"/>
        <v>78284</v>
      </c>
      <c r="G36" s="39">
        <f t="shared" si="3"/>
        <v>123.33393209987426</v>
      </c>
      <c r="H36" s="39">
        <f t="shared" si="4"/>
        <v>-73.68810995861223</v>
      </c>
      <c r="I36" s="157"/>
      <c r="J36" s="148"/>
      <c r="K36" s="148"/>
      <c r="L36" s="158"/>
      <c r="M36" s="149"/>
      <c r="N36" s="149"/>
      <c r="O36" s="143"/>
    </row>
    <row r="37" spans="1:15" ht="18" customHeight="1" x14ac:dyDescent="0.25">
      <c r="A37" s="33" t="s">
        <v>107</v>
      </c>
      <c r="B37" s="38"/>
      <c r="C37" s="38"/>
      <c r="D37" s="35"/>
      <c r="E37" s="38"/>
      <c r="F37" s="38"/>
      <c r="G37" s="39"/>
      <c r="H37" s="39"/>
      <c r="I37" s="157"/>
      <c r="J37" s="148"/>
      <c r="K37" s="148"/>
      <c r="L37" s="158"/>
      <c r="M37" s="149"/>
      <c r="N37" s="149"/>
      <c r="O37" s="143"/>
    </row>
    <row r="38" spans="1:15" ht="18" customHeight="1" x14ac:dyDescent="0.25">
      <c r="A38" s="146" t="s">
        <v>1347</v>
      </c>
      <c r="B38" s="159">
        <f>B7+B22</f>
        <v>467700</v>
      </c>
      <c r="C38" s="159">
        <f>C7+C22</f>
        <v>438663</v>
      </c>
      <c r="D38" s="37">
        <f>D7+D22</f>
        <v>449244</v>
      </c>
      <c r="E38" s="37">
        <f>E7+E22</f>
        <v>465070</v>
      </c>
      <c r="F38" s="37">
        <f>F7+F22</f>
        <v>436916</v>
      </c>
      <c r="G38" s="160">
        <f>D38/C38*100</f>
        <v>102.41210222881803</v>
      </c>
      <c r="H38" s="39">
        <f t="shared" si="4"/>
        <v>2.8215949976654553</v>
      </c>
      <c r="I38" s="146" t="s">
        <v>1348</v>
      </c>
      <c r="J38" s="161">
        <f>SUM(J7:J29)</f>
        <v>388439</v>
      </c>
      <c r="K38" s="161">
        <f>SUM(K7:K29)</f>
        <v>361024</v>
      </c>
      <c r="L38" s="161">
        <f>SUM(L7:L29)</f>
        <v>351053</v>
      </c>
      <c r="M38" s="160">
        <f>(K38/J38)*100</f>
        <v>92.94226377886875</v>
      </c>
      <c r="N38" s="160">
        <f>(K38/L38-1)*100</f>
        <v>2.8403118617416734</v>
      </c>
      <c r="O38" s="143"/>
    </row>
    <row r="39" spans="1:15" ht="18" customHeight="1" x14ac:dyDescent="0.25">
      <c r="A39" s="157" t="s">
        <v>58</v>
      </c>
      <c r="B39" s="162" t="s">
        <v>59</v>
      </c>
      <c r="C39" s="162" t="s">
        <v>59</v>
      </c>
      <c r="D39" s="163">
        <v>169455</v>
      </c>
      <c r="E39" s="162" t="s">
        <v>59</v>
      </c>
      <c r="F39" s="1"/>
      <c r="G39" s="162" t="s">
        <v>59</v>
      </c>
      <c r="H39" s="162" t="s">
        <v>59</v>
      </c>
      <c r="I39" s="157" t="s">
        <v>60</v>
      </c>
      <c r="J39" s="162" t="s">
        <v>59</v>
      </c>
      <c r="K39" s="158">
        <v>287151</v>
      </c>
      <c r="L39" s="162" t="s">
        <v>59</v>
      </c>
      <c r="M39" s="162" t="s">
        <v>59</v>
      </c>
      <c r="N39" s="162" t="s">
        <v>59</v>
      </c>
      <c r="O39" s="143"/>
    </row>
    <row r="40" spans="1:15" ht="18" customHeight="1" x14ac:dyDescent="0.25">
      <c r="A40" s="157" t="s">
        <v>61</v>
      </c>
      <c r="B40" s="162" t="s">
        <v>59</v>
      </c>
      <c r="C40" s="162" t="s">
        <v>59</v>
      </c>
      <c r="D40" s="163"/>
      <c r="E40" s="162" t="s">
        <v>59</v>
      </c>
      <c r="F40" s="1"/>
      <c r="G40" s="162" t="s">
        <v>59</v>
      </c>
      <c r="H40" s="162" t="s">
        <v>59</v>
      </c>
      <c r="I40" s="157" t="s">
        <v>62</v>
      </c>
      <c r="J40" s="162" t="s">
        <v>59</v>
      </c>
      <c r="K40" s="158"/>
      <c r="L40" s="162" t="s">
        <v>59</v>
      </c>
      <c r="M40" s="162" t="s">
        <v>59</v>
      </c>
      <c r="N40" s="162" t="s">
        <v>59</v>
      </c>
      <c r="O40" s="143"/>
    </row>
    <row r="41" spans="1:15" ht="18" customHeight="1" x14ac:dyDescent="0.25">
      <c r="A41" s="157" t="s">
        <v>1349</v>
      </c>
      <c r="B41" s="162" t="s">
        <v>59</v>
      </c>
      <c r="C41" s="162" t="s">
        <v>59</v>
      </c>
      <c r="D41" s="163">
        <v>2800</v>
      </c>
      <c r="E41" s="162" t="s">
        <v>59</v>
      </c>
      <c r="F41" s="1"/>
      <c r="G41" s="162" t="s">
        <v>59</v>
      </c>
      <c r="H41" s="162" t="s">
        <v>59</v>
      </c>
      <c r="I41" s="157" t="s">
        <v>1350</v>
      </c>
      <c r="J41" s="162" t="s">
        <v>59</v>
      </c>
      <c r="K41" s="158"/>
      <c r="L41" s="162" t="s">
        <v>59</v>
      </c>
      <c r="M41" s="162" t="s">
        <v>59</v>
      </c>
      <c r="N41" s="162" t="s">
        <v>59</v>
      </c>
      <c r="O41" s="143"/>
    </row>
    <row r="42" spans="1:15" ht="18" customHeight="1" x14ac:dyDescent="0.25">
      <c r="A42" s="157" t="s">
        <v>1351</v>
      </c>
      <c r="B42" s="162" t="s">
        <v>59</v>
      </c>
      <c r="C42" s="162" t="s">
        <v>59</v>
      </c>
      <c r="D42" s="163">
        <v>2800</v>
      </c>
      <c r="E42" s="162" t="s">
        <v>59</v>
      </c>
      <c r="F42" s="1"/>
      <c r="G42" s="162" t="s">
        <v>59</v>
      </c>
      <c r="H42" s="162" t="s">
        <v>59</v>
      </c>
      <c r="I42" s="157" t="s">
        <v>1352</v>
      </c>
      <c r="J42" s="162" t="s">
        <v>59</v>
      </c>
      <c r="K42" s="158"/>
      <c r="L42" s="162" t="s">
        <v>59</v>
      </c>
      <c r="M42" s="162" t="s">
        <v>59</v>
      </c>
      <c r="N42" s="162" t="s">
        <v>59</v>
      </c>
      <c r="O42" s="143"/>
    </row>
    <row r="43" spans="1:15" ht="18" customHeight="1" x14ac:dyDescent="0.25">
      <c r="A43" s="157" t="s">
        <v>1353</v>
      </c>
      <c r="B43" s="162" t="s">
        <v>59</v>
      </c>
      <c r="C43" s="162" t="s">
        <v>59</v>
      </c>
      <c r="D43" s="163"/>
      <c r="E43" s="162" t="s">
        <v>59</v>
      </c>
      <c r="F43" s="1"/>
      <c r="G43" s="162" t="s">
        <v>59</v>
      </c>
      <c r="H43" s="162" t="s">
        <v>59</v>
      </c>
      <c r="I43" s="157" t="s">
        <v>1354</v>
      </c>
      <c r="J43" s="162" t="s">
        <v>59</v>
      </c>
      <c r="K43" s="158"/>
      <c r="L43" s="162" t="s">
        <v>59</v>
      </c>
      <c r="M43" s="162" t="s">
        <v>59</v>
      </c>
      <c r="N43" s="162" t="s">
        <v>59</v>
      </c>
      <c r="O43" s="143"/>
    </row>
    <row r="44" spans="1:15" ht="18" customHeight="1" x14ac:dyDescent="0.25">
      <c r="A44" s="157" t="s">
        <v>1355</v>
      </c>
      <c r="B44" s="162" t="s">
        <v>59</v>
      </c>
      <c r="C44" s="162" t="s">
        <v>59</v>
      </c>
      <c r="D44" s="163"/>
      <c r="E44" s="162" t="s">
        <v>59</v>
      </c>
      <c r="F44" s="1"/>
      <c r="G44" s="162" t="s">
        <v>59</v>
      </c>
      <c r="H44" s="162" t="s">
        <v>59</v>
      </c>
      <c r="I44" s="157" t="s">
        <v>1356</v>
      </c>
      <c r="J44" s="162" t="s">
        <v>59</v>
      </c>
      <c r="K44" s="158"/>
      <c r="L44" s="162" t="s">
        <v>59</v>
      </c>
      <c r="M44" s="162" t="s">
        <v>59</v>
      </c>
      <c r="N44" s="162" t="s">
        <v>59</v>
      </c>
      <c r="O44" s="143"/>
    </row>
    <row r="45" spans="1:15" s="144" customFormat="1" ht="18" customHeight="1" x14ac:dyDescent="0.25">
      <c r="A45" s="157" t="s">
        <v>64</v>
      </c>
      <c r="B45" s="162" t="s">
        <v>59</v>
      </c>
      <c r="C45" s="162" t="s">
        <v>59</v>
      </c>
      <c r="D45" s="163">
        <v>5731</v>
      </c>
      <c r="E45" s="162" t="s">
        <v>59</v>
      </c>
      <c r="F45" s="1"/>
      <c r="G45" s="162" t="s">
        <v>59</v>
      </c>
      <c r="H45" s="162" t="s">
        <v>59</v>
      </c>
      <c r="I45" s="157" t="s">
        <v>1357</v>
      </c>
      <c r="J45" s="162" t="s">
        <v>59</v>
      </c>
      <c r="K45" s="158">
        <v>25</v>
      </c>
      <c r="L45" s="162" t="s">
        <v>59</v>
      </c>
      <c r="M45" s="162" t="s">
        <v>59</v>
      </c>
      <c r="N45" s="162" t="s">
        <v>59</v>
      </c>
      <c r="O45" s="143"/>
    </row>
    <row r="46" spans="1:15" s="144" customFormat="1" ht="18" customHeight="1" x14ac:dyDescent="0.25">
      <c r="A46" s="157" t="s">
        <v>1358</v>
      </c>
      <c r="B46" s="162" t="s">
        <v>59</v>
      </c>
      <c r="C46" s="162" t="s">
        <v>59</v>
      </c>
      <c r="D46" s="163">
        <v>5731</v>
      </c>
      <c r="E46" s="162" t="s">
        <v>59</v>
      </c>
      <c r="F46" s="1"/>
      <c r="G46" s="162" t="s">
        <v>59</v>
      </c>
      <c r="H46" s="162" t="s">
        <v>59</v>
      </c>
      <c r="I46" s="157" t="s">
        <v>1359</v>
      </c>
      <c r="J46" s="164" t="s">
        <v>59</v>
      </c>
      <c r="K46" s="158">
        <v>3343</v>
      </c>
      <c r="L46" s="164" t="s">
        <v>59</v>
      </c>
      <c r="M46" s="164" t="s">
        <v>59</v>
      </c>
      <c r="N46" s="164" t="s">
        <v>59</v>
      </c>
      <c r="O46" s="143"/>
    </row>
    <row r="47" spans="1:15" s="144" customFormat="1" ht="18" customHeight="1" x14ac:dyDescent="0.25">
      <c r="A47" s="157" t="s">
        <v>1360</v>
      </c>
      <c r="B47" s="162" t="s">
        <v>59</v>
      </c>
      <c r="C47" s="162" t="s">
        <v>59</v>
      </c>
      <c r="D47" s="163"/>
      <c r="E47" s="162" t="s">
        <v>59</v>
      </c>
      <c r="F47" s="1"/>
      <c r="G47" s="162" t="s">
        <v>59</v>
      </c>
      <c r="H47" s="162" t="s">
        <v>59</v>
      </c>
      <c r="I47" s="157" t="s">
        <v>67</v>
      </c>
      <c r="J47" s="164" t="s">
        <v>59</v>
      </c>
      <c r="K47" s="163">
        <v>936</v>
      </c>
      <c r="L47" s="164" t="s">
        <v>59</v>
      </c>
      <c r="M47" s="164" t="s">
        <v>59</v>
      </c>
      <c r="N47" s="164" t="s">
        <v>59</v>
      </c>
      <c r="O47" s="143"/>
    </row>
    <row r="48" spans="1:15" s="144" customFormat="1" ht="18" customHeight="1" x14ac:dyDescent="0.25">
      <c r="A48" s="157" t="s">
        <v>1361</v>
      </c>
      <c r="B48" s="162" t="s">
        <v>59</v>
      </c>
      <c r="C48" s="162" t="s">
        <v>59</v>
      </c>
      <c r="D48" s="163">
        <v>12749</v>
      </c>
      <c r="E48" s="162" t="s">
        <v>59</v>
      </c>
      <c r="F48" s="1"/>
      <c r="G48" s="162" t="s">
        <v>59</v>
      </c>
      <c r="H48" s="162" t="s">
        <v>59</v>
      </c>
      <c r="I48" s="165" t="s">
        <v>68</v>
      </c>
      <c r="J48" s="164" t="s">
        <v>59</v>
      </c>
      <c r="K48" s="199">
        <v>936</v>
      </c>
      <c r="L48" s="164" t="s">
        <v>59</v>
      </c>
      <c r="M48" s="164" t="s">
        <v>59</v>
      </c>
      <c r="N48" s="164" t="s">
        <v>59</v>
      </c>
      <c r="O48" s="143"/>
    </row>
    <row r="49" spans="1:15" ht="18" customHeight="1" x14ac:dyDescent="0.25">
      <c r="A49" s="157" t="s">
        <v>66</v>
      </c>
      <c r="B49" s="162" t="s">
        <v>59</v>
      </c>
      <c r="C49" s="162" t="s">
        <v>59</v>
      </c>
      <c r="D49" s="163">
        <v>12500</v>
      </c>
      <c r="E49" s="162" t="s">
        <v>59</v>
      </c>
      <c r="F49" s="1"/>
      <c r="G49" s="162" t="s">
        <v>59</v>
      </c>
      <c r="H49" s="162" t="s">
        <v>59</v>
      </c>
      <c r="I49" s="163" t="s">
        <v>69</v>
      </c>
      <c r="J49" s="164" t="s">
        <v>59</v>
      </c>
      <c r="K49" s="163"/>
      <c r="L49" s="164" t="s">
        <v>59</v>
      </c>
      <c r="M49" s="164" t="s">
        <v>59</v>
      </c>
      <c r="N49" s="164" t="s">
        <v>59</v>
      </c>
      <c r="O49" s="139"/>
    </row>
    <row r="50" spans="1:15" ht="18" customHeight="1" x14ac:dyDescent="0.25">
      <c r="A50" s="146" t="s">
        <v>1362</v>
      </c>
      <c r="B50" s="164" t="s">
        <v>59</v>
      </c>
      <c r="C50" s="164" t="s">
        <v>59</v>
      </c>
      <c r="D50" s="161">
        <f>D38+D39+D40+D41+D45+D48+D49</f>
        <v>652479</v>
      </c>
      <c r="E50" s="164" t="s">
        <v>59</v>
      </c>
      <c r="F50" s="1"/>
      <c r="G50" s="164" t="s">
        <v>59</v>
      </c>
      <c r="H50" s="164" t="s">
        <v>59</v>
      </c>
      <c r="I50" s="146" t="s">
        <v>1363</v>
      </c>
      <c r="J50" s="164" t="s">
        <v>59</v>
      </c>
      <c r="K50" s="166">
        <f>K38+K39+K40+K41+K45+K46+K47</f>
        <v>652479</v>
      </c>
      <c r="L50" s="164" t="s">
        <v>59</v>
      </c>
      <c r="M50" s="164" t="s">
        <v>59</v>
      </c>
      <c r="N50" s="164" t="s">
        <v>59</v>
      </c>
      <c r="O50" s="139"/>
    </row>
    <row r="51" spans="1:15" s="144" customFormat="1" ht="18" customHeight="1" x14ac:dyDescent="0.25">
      <c r="A51" s="167"/>
      <c r="B51" s="167"/>
      <c r="C51" s="139"/>
      <c r="D51" s="139"/>
      <c r="E51" s="139"/>
      <c r="F51" s="1"/>
      <c r="G51" s="139"/>
      <c r="H51" s="139"/>
      <c r="I51" s="139"/>
      <c r="J51" s="139"/>
      <c r="K51" s="139"/>
      <c r="L51" s="139"/>
      <c r="M51" s="139"/>
      <c r="N51" s="139"/>
      <c r="O51" s="143"/>
    </row>
    <row r="52" spans="1:15" s="144" customFormat="1" ht="18" customHeight="1" x14ac:dyDescent="0.25">
      <c r="A52" s="139"/>
      <c r="B52" s="139"/>
      <c r="C52" s="139"/>
      <c r="D52" s="139"/>
      <c r="E52" s="139"/>
      <c r="F52" s="15"/>
      <c r="G52" s="139"/>
      <c r="H52" s="139"/>
      <c r="I52" s="139"/>
      <c r="J52" s="139"/>
      <c r="K52" s="139"/>
      <c r="L52" s="139"/>
      <c r="M52" s="139"/>
      <c r="N52" s="139"/>
      <c r="O52" s="143"/>
    </row>
    <row r="53" spans="1:15" s="144" customFormat="1" ht="18" customHeight="1" x14ac:dyDescent="0.25">
      <c r="A53" s="139"/>
      <c r="B53" s="139"/>
      <c r="C53" s="139"/>
      <c r="D53" s="139"/>
      <c r="E53" s="139"/>
      <c r="F53" s="15"/>
      <c r="G53" s="139"/>
      <c r="H53" s="139"/>
      <c r="I53" s="139"/>
      <c r="J53" s="139"/>
      <c r="K53" s="139"/>
      <c r="L53" s="139"/>
      <c r="M53" s="139"/>
      <c r="N53" s="139"/>
      <c r="O53" s="143"/>
    </row>
    <row r="54" spans="1:15" s="144" customFormat="1" ht="18" customHeight="1" x14ac:dyDescent="0.25">
      <c r="A54" s="139"/>
      <c r="B54" s="139"/>
      <c r="C54" s="139"/>
      <c r="D54" s="139"/>
      <c r="E54" s="139"/>
      <c r="F54" s="15"/>
      <c r="G54" s="139"/>
      <c r="H54" s="139"/>
      <c r="I54" s="139"/>
      <c r="J54" s="139"/>
      <c r="K54" s="139"/>
      <c r="L54" s="139"/>
      <c r="M54" s="139"/>
      <c r="N54" s="139"/>
      <c r="O54" s="143"/>
    </row>
    <row r="55" spans="1:15" ht="18" customHeight="1" x14ac:dyDescent="0.25">
      <c r="A55" s="139"/>
      <c r="B55" s="139"/>
      <c r="C55" s="139"/>
      <c r="D55" s="139"/>
      <c r="E55" s="139"/>
      <c r="G55" s="139"/>
      <c r="H55" s="139"/>
      <c r="I55" s="139"/>
      <c r="J55" s="139"/>
      <c r="K55" s="139"/>
      <c r="L55" s="139"/>
      <c r="M55" s="139"/>
      <c r="N55" s="139"/>
      <c r="O55" s="139"/>
    </row>
    <row r="56" spans="1:15" ht="18" customHeight="1" x14ac:dyDescent="0.25">
      <c r="A56" s="139"/>
      <c r="B56" s="139"/>
      <c r="C56" s="139"/>
      <c r="D56" s="139"/>
      <c r="E56" s="139"/>
      <c r="G56" s="139"/>
      <c r="H56" s="139"/>
      <c r="I56" s="139"/>
      <c r="J56" s="139"/>
      <c r="K56" s="139"/>
      <c r="L56" s="139"/>
      <c r="M56" s="139"/>
      <c r="N56" s="139"/>
      <c r="O56" s="139"/>
    </row>
    <row r="57" spans="1:15" ht="18" customHeight="1" x14ac:dyDescent="0.25">
      <c r="A57" s="139"/>
      <c r="B57" s="139"/>
      <c r="C57" s="139"/>
      <c r="D57" s="139"/>
      <c r="E57" s="139"/>
      <c r="G57" s="139"/>
      <c r="H57" s="139"/>
      <c r="I57" s="139"/>
      <c r="J57" s="139"/>
      <c r="K57" s="139"/>
      <c r="L57" s="139"/>
      <c r="M57" s="139"/>
      <c r="N57" s="139"/>
      <c r="O57" s="139"/>
    </row>
    <row r="58" spans="1:15" ht="18" customHeight="1" x14ac:dyDescent="0.25">
      <c r="A58" s="139"/>
      <c r="B58" s="139"/>
      <c r="C58" s="139"/>
      <c r="D58" s="139"/>
      <c r="E58" s="139"/>
      <c r="G58" s="139"/>
      <c r="H58" s="139"/>
      <c r="I58" s="139"/>
      <c r="J58" s="139"/>
      <c r="K58" s="139"/>
      <c r="L58" s="139"/>
      <c r="M58" s="139"/>
      <c r="N58" s="139"/>
      <c r="O58" s="139"/>
    </row>
    <row r="59" spans="1:15" ht="18" customHeight="1" x14ac:dyDescent="0.25">
      <c r="A59" s="139"/>
      <c r="B59" s="139"/>
      <c r="C59" s="139"/>
      <c r="D59" s="139"/>
      <c r="E59" s="139"/>
      <c r="G59" s="139"/>
      <c r="H59" s="139"/>
      <c r="I59" s="139"/>
      <c r="J59" s="139"/>
      <c r="K59" s="139"/>
      <c r="L59" s="139"/>
      <c r="M59" s="139"/>
      <c r="N59" s="139"/>
      <c r="O59" s="139"/>
    </row>
    <row r="60" spans="1:15" ht="18" customHeight="1" x14ac:dyDescent="0.25">
      <c r="A60" s="139"/>
      <c r="B60" s="139"/>
      <c r="C60" s="139"/>
      <c r="D60" s="139"/>
      <c r="E60" s="139"/>
      <c r="G60" s="139"/>
      <c r="H60" s="139"/>
      <c r="I60" s="139"/>
      <c r="J60" s="139"/>
      <c r="K60" s="139"/>
      <c r="L60" s="139"/>
      <c r="M60" s="139"/>
      <c r="N60" s="139"/>
      <c r="O60" s="139"/>
    </row>
    <row r="61" spans="1:15" ht="18" customHeight="1" x14ac:dyDescent="0.25">
      <c r="A61" s="139"/>
      <c r="B61" s="139"/>
      <c r="C61" s="139"/>
      <c r="D61" s="139"/>
      <c r="E61" s="139"/>
      <c r="G61" s="139"/>
      <c r="H61" s="139"/>
      <c r="I61" s="139"/>
      <c r="J61" s="139"/>
      <c r="K61" s="139"/>
      <c r="L61" s="139"/>
      <c r="M61" s="139"/>
      <c r="N61" s="139"/>
      <c r="O61" s="139"/>
    </row>
    <row r="62" spans="1:15" ht="18" customHeight="1" x14ac:dyDescent="0.25">
      <c r="A62" s="139"/>
      <c r="B62" s="139"/>
      <c r="C62" s="139"/>
      <c r="D62" s="139"/>
      <c r="E62" s="139"/>
      <c r="G62" s="139"/>
      <c r="H62" s="139"/>
      <c r="I62" s="139"/>
      <c r="J62" s="139"/>
      <c r="K62" s="139"/>
      <c r="L62" s="139"/>
      <c r="M62" s="139"/>
      <c r="N62" s="139"/>
      <c r="O62" s="139"/>
    </row>
    <row r="63" spans="1:15" ht="18" customHeight="1" x14ac:dyDescent="0.25">
      <c r="A63" s="139"/>
      <c r="B63" s="139"/>
      <c r="C63" s="139"/>
      <c r="D63" s="139"/>
      <c r="E63" s="139"/>
      <c r="G63" s="139"/>
      <c r="H63" s="139"/>
      <c r="I63" s="139"/>
      <c r="J63" s="139"/>
      <c r="K63" s="139"/>
      <c r="L63" s="139"/>
      <c r="M63" s="139"/>
      <c r="N63" s="139"/>
      <c r="O63" s="139"/>
    </row>
    <row r="64" spans="1:15" ht="18" customHeight="1" x14ac:dyDescent="0.25">
      <c r="A64" s="139"/>
      <c r="B64" s="139"/>
      <c r="C64" s="139"/>
      <c r="D64" s="139"/>
      <c r="E64" s="139"/>
      <c r="G64" s="139"/>
      <c r="H64" s="139"/>
      <c r="I64" s="139"/>
      <c r="J64" s="139"/>
      <c r="K64" s="139"/>
      <c r="L64" s="139"/>
      <c r="M64" s="139"/>
      <c r="N64" s="139"/>
      <c r="O64" s="139"/>
    </row>
    <row r="65" spans="15:15" ht="18" customHeight="1" x14ac:dyDescent="0.25">
      <c r="O65" s="139"/>
    </row>
    <row r="66" spans="15:15" ht="18" customHeight="1" x14ac:dyDescent="0.25">
      <c r="O66" s="139"/>
    </row>
    <row r="67" spans="15:15" ht="18" customHeight="1" x14ac:dyDescent="0.25">
      <c r="O67" s="139"/>
    </row>
    <row r="68" spans="15:15" ht="18" customHeight="1" x14ac:dyDescent="0.25">
      <c r="O68" s="139"/>
    </row>
  </sheetData>
  <mergeCells count="12">
    <mergeCell ref="M5:N5"/>
    <mergeCell ref="F5:F6"/>
    <mergeCell ref="J5:K5"/>
    <mergeCell ref="A2:N2"/>
    <mergeCell ref="A4:H4"/>
    <mergeCell ref="I4:N4"/>
    <mergeCell ref="A5:A6"/>
    <mergeCell ref="B5:D5"/>
    <mergeCell ref="E5:E6"/>
    <mergeCell ref="G5:H5"/>
    <mergeCell ref="I5:I6"/>
    <mergeCell ref="L5:L6"/>
  </mergeCells>
  <phoneticPr fontId="17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M51"/>
  <sheetViews>
    <sheetView zoomScale="85" zoomScaleNormal="85" zoomScaleSheetLayoutView="100" workbookViewId="0">
      <pane activePane="bottomRight" state="frozen"/>
      <selection activeCell="H14" sqref="H14"/>
    </sheetView>
  </sheetViews>
  <sheetFormatPr defaultRowHeight="18" customHeight="1" x14ac:dyDescent="0.15"/>
  <cols>
    <col min="1" max="1" width="43.875" style="15" bestFit="1" customWidth="1"/>
    <col min="2" max="5" width="18.25" style="15" customWidth="1"/>
    <col min="6" max="6" width="18.25" style="15" hidden="1" customWidth="1"/>
    <col min="7" max="8" width="18.25" style="15" customWidth="1"/>
    <col min="9" max="16384" width="9" style="15"/>
  </cols>
  <sheetData>
    <row r="1" spans="1:247" customFormat="1" ht="17.25" customHeight="1" x14ac:dyDescent="0.25">
      <c r="A1" s="17" t="s">
        <v>228</v>
      </c>
      <c r="B1" s="17"/>
      <c r="C1" s="17"/>
      <c r="D1" s="17"/>
      <c r="E1" s="17"/>
      <c r="F1" s="17"/>
      <c r="G1" s="17"/>
      <c r="H1" s="17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</row>
    <row r="2" spans="1:247" ht="32.25" customHeight="1" x14ac:dyDescent="0.4">
      <c r="A2" s="222" t="s">
        <v>237</v>
      </c>
      <c r="B2" s="222"/>
      <c r="C2" s="223"/>
      <c r="D2" s="223"/>
      <c r="E2" s="223"/>
      <c r="F2" s="223"/>
      <c r="G2" s="223"/>
      <c r="H2" s="223"/>
      <c r="I2" s="1"/>
    </row>
    <row r="3" spans="1:247" ht="18" customHeight="1" x14ac:dyDescent="0.25">
      <c r="A3" s="18"/>
      <c r="B3" s="18"/>
      <c r="C3" s="19"/>
      <c r="D3" s="19"/>
      <c r="E3" s="19"/>
      <c r="F3" s="19"/>
      <c r="G3" s="19"/>
      <c r="H3" s="64" t="s">
        <v>128</v>
      </c>
      <c r="I3" s="1"/>
    </row>
    <row r="4" spans="1:247" s="16" customFormat="1" ht="23.25" customHeight="1" x14ac:dyDescent="0.25">
      <c r="A4" s="225" t="s">
        <v>52</v>
      </c>
      <c r="B4" s="228" t="s">
        <v>236</v>
      </c>
      <c r="C4" s="229"/>
      <c r="D4" s="230"/>
      <c r="E4" s="226" t="s">
        <v>186</v>
      </c>
      <c r="F4" s="226" t="s">
        <v>1327</v>
      </c>
      <c r="G4" s="224" t="s">
        <v>238</v>
      </c>
      <c r="H4" s="224"/>
      <c r="I4" s="28"/>
    </row>
    <row r="5" spans="1:247" s="16" customFormat="1" ht="23.25" customHeight="1" x14ac:dyDescent="0.25">
      <c r="A5" s="224"/>
      <c r="B5" s="5" t="s">
        <v>215</v>
      </c>
      <c r="C5" s="5" t="s">
        <v>183</v>
      </c>
      <c r="D5" s="3" t="s">
        <v>54</v>
      </c>
      <c r="E5" s="227"/>
      <c r="F5" s="227"/>
      <c r="G5" s="5" t="s">
        <v>55</v>
      </c>
      <c r="H5" s="5" t="s">
        <v>124</v>
      </c>
      <c r="I5" s="28"/>
    </row>
    <row r="6" spans="1:247" s="16" customFormat="1" ht="18" customHeight="1" x14ac:dyDescent="0.25">
      <c r="A6" s="31" t="s">
        <v>56</v>
      </c>
      <c r="B6" s="34">
        <f t="shared" ref="B6:D6" si="0">B7+B19+B20</f>
        <v>367700</v>
      </c>
      <c r="C6" s="34">
        <f t="shared" si="0"/>
        <v>385351</v>
      </c>
      <c r="D6" s="34">
        <f t="shared" si="0"/>
        <v>389913</v>
      </c>
      <c r="E6" s="34">
        <f>E7+E19+E20</f>
        <v>351876</v>
      </c>
      <c r="F6" s="34">
        <f>F7+F19+F20</f>
        <v>323722</v>
      </c>
      <c r="G6" s="21">
        <f>D6/B6*100</f>
        <v>106.04106608648354</v>
      </c>
      <c r="H6" s="39">
        <f>(D6/F6-1)*100</f>
        <v>20.446864902601614</v>
      </c>
      <c r="I6" s="28"/>
    </row>
    <row r="7" spans="1:247" ht="18" customHeight="1" x14ac:dyDescent="0.15">
      <c r="A7" s="32" t="s">
        <v>87</v>
      </c>
      <c r="B7" s="34">
        <f>SUM(B8:B18)</f>
        <v>312700</v>
      </c>
      <c r="C7" s="34">
        <f>SUM(C8:C18)</f>
        <v>324284</v>
      </c>
      <c r="D7" s="34">
        <f>SUM(D8:D17)</f>
        <v>320097</v>
      </c>
      <c r="E7" s="34">
        <f>SUM(E8:E17)</f>
        <v>298420</v>
      </c>
      <c r="F7" s="34">
        <f>SUM(F8:F17)</f>
        <v>270266</v>
      </c>
      <c r="G7" s="21">
        <f t="shared" ref="G7:G37" si="1">D7/B7*100</f>
        <v>102.36552606331948</v>
      </c>
      <c r="H7" s="39">
        <f t="shared" ref="H7:H37" si="2">(D7/F7-1)*100</f>
        <v>18.437761316628798</v>
      </c>
    </row>
    <row r="8" spans="1:247" ht="18" customHeight="1" x14ac:dyDescent="0.25">
      <c r="A8" s="33" t="s">
        <v>88</v>
      </c>
      <c r="B8" s="38">
        <v>148000</v>
      </c>
      <c r="C8" s="35">
        <v>161348</v>
      </c>
      <c r="D8" s="35">
        <v>159967</v>
      </c>
      <c r="E8" s="35">
        <v>96441</v>
      </c>
      <c r="F8" s="35">
        <f>E8-875</f>
        <v>95566</v>
      </c>
      <c r="G8" s="21">
        <f t="shared" si="1"/>
        <v>108.08581081081081</v>
      </c>
      <c r="H8" s="39">
        <f>(D8/(F8+F9)-1)*100</f>
        <v>18.071639984352284</v>
      </c>
      <c r="I8" s="28"/>
    </row>
    <row r="9" spans="1:247" ht="18" customHeight="1" x14ac:dyDescent="0.25">
      <c r="A9" s="33" t="s">
        <v>89</v>
      </c>
      <c r="B9" s="38">
        <v>0</v>
      </c>
      <c r="C9" s="35">
        <v>654</v>
      </c>
      <c r="D9" s="35">
        <v>712</v>
      </c>
      <c r="E9" s="35">
        <v>67196</v>
      </c>
      <c r="F9" s="35">
        <f>E9-27279</f>
        <v>39917</v>
      </c>
      <c r="G9" s="21"/>
      <c r="H9" s="39"/>
      <c r="I9" s="28"/>
    </row>
    <row r="10" spans="1:247" ht="18" customHeight="1" x14ac:dyDescent="0.25">
      <c r="A10" s="33" t="s">
        <v>90</v>
      </c>
      <c r="B10" s="38">
        <v>36200</v>
      </c>
      <c r="C10" s="35">
        <v>41549</v>
      </c>
      <c r="D10" s="35">
        <v>36292</v>
      </c>
      <c r="E10" s="35">
        <v>32720</v>
      </c>
      <c r="F10" s="35">
        <f>E10</f>
        <v>32720</v>
      </c>
      <c r="G10" s="21">
        <f t="shared" si="1"/>
        <v>100.25414364640883</v>
      </c>
      <c r="H10" s="39">
        <f t="shared" si="2"/>
        <v>10.916870415647928</v>
      </c>
      <c r="I10" s="28"/>
    </row>
    <row r="11" spans="1:247" ht="18" customHeight="1" x14ac:dyDescent="0.25">
      <c r="A11" s="33" t="s">
        <v>91</v>
      </c>
      <c r="B11" s="38">
        <v>25000</v>
      </c>
      <c r="C11" s="35">
        <v>25191</v>
      </c>
      <c r="D11" s="35">
        <v>25762</v>
      </c>
      <c r="E11" s="35">
        <v>19463</v>
      </c>
      <c r="F11" s="35">
        <f t="shared" ref="F11:F35" si="3">E11</f>
        <v>19463</v>
      </c>
      <c r="G11" s="21">
        <f t="shared" si="1"/>
        <v>103.048</v>
      </c>
      <c r="H11" s="39">
        <f t="shared" si="2"/>
        <v>32.363972666084372</v>
      </c>
      <c r="I11" s="28"/>
    </row>
    <row r="12" spans="1:247" ht="18" customHeight="1" x14ac:dyDescent="0.25">
      <c r="A12" s="33" t="s">
        <v>92</v>
      </c>
      <c r="B12" s="38"/>
      <c r="D12" s="35"/>
      <c r="E12" s="35"/>
      <c r="F12" s="35">
        <f t="shared" si="3"/>
        <v>0</v>
      </c>
      <c r="G12" s="21"/>
      <c r="H12" s="39"/>
      <c r="I12" s="28"/>
    </row>
    <row r="13" spans="1:247" ht="18" customHeight="1" x14ac:dyDescent="0.25">
      <c r="A13" s="33" t="s">
        <v>93</v>
      </c>
      <c r="B13" s="38">
        <v>30000</v>
      </c>
      <c r="C13" s="35">
        <v>31590</v>
      </c>
      <c r="D13" s="35">
        <v>31657</v>
      </c>
      <c r="E13" s="35">
        <v>27442</v>
      </c>
      <c r="F13" s="35">
        <f t="shared" si="3"/>
        <v>27442</v>
      </c>
      <c r="G13" s="21">
        <f t="shared" si="1"/>
        <v>105.52333333333333</v>
      </c>
      <c r="H13" s="39">
        <f t="shared" si="2"/>
        <v>15.3596676627068</v>
      </c>
      <c r="I13" s="28"/>
    </row>
    <row r="14" spans="1:247" ht="18" customHeight="1" x14ac:dyDescent="0.25">
      <c r="A14" s="33" t="s">
        <v>94</v>
      </c>
      <c r="B14" s="38">
        <v>24000</v>
      </c>
      <c r="C14" s="35">
        <v>16478</v>
      </c>
      <c r="D14" s="35">
        <v>16412</v>
      </c>
      <c r="E14" s="35">
        <v>17892</v>
      </c>
      <c r="F14" s="35">
        <f t="shared" si="3"/>
        <v>17892</v>
      </c>
      <c r="G14" s="21">
        <f t="shared" si="1"/>
        <v>68.383333333333326</v>
      </c>
      <c r="H14" s="39">
        <f t="shared" si="2"/>
        <v>-8.2718533422758806</v>
      </c>
      <c r="I14" s="28"/>
    </row>
    <row r="15" spans="1:247" ht="18" customHeight="1" x14ac:dyDescent="0.25">
      <c r="A15" s="33" t="s">
        <v>95</v>
      </c>
      <c r="B15" s="38">
        <v>11000</v>
      </c>
      <c r="C15" s="35">
        <v>6840</v>
      </c>
      <c r="D15" s="35">
        <v>7696</v>
      </c>
      <c r="E15" s="35">
        <v>6818</v>
      </c>
      <c r="F15" s="35">
        <f t="shared" si="3"/>
        <v>6818</v>
      </c>
      <c r="G15" s="21">
        <f t="shared" si="1"/>
        <v>69.963636363636368</v>
      </c>
      <c r="H15" s="39">
        <f t="shared" si="2"/>
        <v>12.87767673804634</v>
      </c>
      <c r="I15" s="28"/>
    </row>
    <row r="16" spans="1:247" ht="18" customHeight="1" x14ac:dyDescent="0.25">
      <c r="A16" s="33" t="s">
        <v>96</v>
      </c>
      <c r="B16" s="38">
        <v>8500</v>
      </c>
      <c r="C16" s="35">
        <v>7636</v>
      </c>
      <c r="D16" s="35">
        <v>7312</v>
      </c>
      <c r="E16" s="35">
        <v>6895</v>
      </c>
      <c r="F16" s="35">
        <f t="shared" si="3"/>
        <v>6895</v>
      </c>
      <c r="G16" s="21">
        <f t="shared" si="1"/>
        <v>86.023529411764713</v>
      </c>
      <c r="H16" s="39">
        <f t="shared" si="2"/>
        <v>6.0478607686729413</v>
      </c>
      <c r="I16" s="28"/>
    </row>
    <row r="17" spans="1:9" ht="18" customHeight="1" x14ac:dyDescent="0.25">
      <c r="A17" s="33" t="s">
        <v>97</v>
      </c>
      <c r="B17" s="38">
        <v>30000</v>
      </c>
      <c r="C17" s="35">
        <v>32998</v>
      </c>
      <c r="D17" s="35">
        <v>34287</v>
      </c>
      <c r="E17" s="35">
        <v>23553</v>
      </c>
      <c r="F17" s="35">
        <f t="shared" si="3"/>
        <v>23553</v>
      </c>
      <c r="G17" s="21">
        <f t="shared" si="1"/>
        <v>114.29</v>
      </c>
      <c r="H17" s="39">
        <f t="shared" si="2"/>
        <v>45.573812253216147</v>
      </c>
      <c r="I17" s="28"/>
    </row>
    <row r="18" spans="1:9" ht="18" customHeight="1" x14ac:dyDescent="0.25">
      <c r="A18" s="33" t="s">
        <v>98</v>
      </c>
      <c r="B18" s="38"/>
      <c r="D18" s="35"/>
      <c r="E18" s="35"/>
      <c r="F18" s="35">
        <f t="shared" si="3"/>
        <v>0</v>
      </c>
      <c r="G18" s="21"/>
      <c r="H18" s="39"/>
      <c r="I18" s="28"/>
    </row>
    <row r="19" spans="1:9" ht="18" customHeight="1" x14ac:dyDescent="0.25">
      <c r="A19" s="119" t="s">
        <v>99</v>
      </c>
      <c r="B19" s="38">
        <v>20000</v>
      </c>
      <c r="C19" s="35">
        <v>8813</v>
      </c>
      <c r="D19" s="35">
        <v>15613</v>
      </c>
      <c r="E19" s="35">
        <v>25047</v>
      </c>
      <c r="F19" s="35">
        <f t="shared" si="3"/>
        <v>25047</v>
      </c>
      <c r="G19" s="21">
        <f t="shared" si="1"/>
        <v>78.064999999999998</v>
      </c>
      <c r="H19" s="39">
        <f t="shared" si="2"/>
        <v>-37.66518944384557</v>
      </c>
      <c r="I19" s="28"/>
    </row>
    <row r="20" spans="1:9" ht="18" customHeight="1" x14ac:dyDescent="0.25">
      <c r="A20" s="119" t="s">
        <v>100</v>
      </c>
      <c r="B20" s="38">
        <v>35000</v>
      </c>
      <c r="C20" s="35">
        <v>52254</v>
      </c>
      <c r="D20" s="35">
        <v>54203</v>
      </c>
      <c r="E20" s="35">
        <v>28409</v>
      </c>
      <c r="F20" s="35">
        <f t="shared" si="3"/>
        <v>28409</v>
      </c>
      <c r="G20" s="21">
        <f t="shared" si="1"/>
        <v>154.86571428571429</v>
      </c>
      <c r="H20" s="39">
        <f t="shared" si="2"/>
        <v>90.795170544545726</v>
      </c>
      <c r="I20" s="28"/>
    </row>
    <row r="21" spans="1:9" ht="18" customHeight="1" x14ac:dyDescent="0.25">
      <c r="A21" s="119" t="s">
        <v>57</v>
      </c>
      <c r="B21" s="36">
        <f>SUM(B22,B32:B36)</f>
        <v>100000</v>
      </c>
      <c r="C21" s="36">
        <f>SUM(C22,C32:C36)</f>
        <v>53312</v>
      </c>
      <c r="D21" s="35">
        <f>SUM(D22,D32:D36)</f>
        <v>59331</v>
      </c>
      <c r="E21" s="35">
        <f>SUM(E22,E32:E36)</f>
        <v>113194</v>
      </c>
      <c r="F21" s="35">
        <f t="shared" si="3"/>
        <v>113194</v>
      </c>
      <c r="G21" s="21">
        <f t="shared" si="1"/>
        <v>59.331000000000003</v>
      </c>
      <c r="H21" s="39">
        <f t="shared" si="2"/>
        <v>-47.584677633090088</v>
      </c>
      <c r="I21" s="28"/>
    </row>
    <row r="22" spans="1:9" ht="18" customHeight="1" x14ac:dyDescent="0.25">
      <c r="A22" s="116" t="s">
        <v>101</v>
      </c>
      <c r="B22" s="36">
        <f>SUM(B23:B31)</f>
        <v>16500</v>
      </c>
      <c r="C22" s="36">
        <f>SUM(C23:C31)</f>
        <v>17418</v>
      </c>
      <c r="D22" s="36">
        <f>SUM(D23:D31)</f>
        <v>16870</v>
      </c>
      <c r="E22" s="36">
        <f>SUM(E23:E31)</f>
        <v>14537</v>
      </c>
      <c r="F22" s="35">
        <f t="shared" si="3"/>
        <v>14537</v>
      </c>
      <c r="G22" s="21">
        <f t="shared" si="1"/>
        <v>102.24242424242425</v>
      </c>
      <c r="H22" s="39">
        <f t="shared" si="2"/>
        <v>16.048703308798238</v>
      </c>
      <c r="I22" s="28"/>
    </row>
    <row r="23" spans="1:9" ht="18" customHeight="1" x14ac:dyDescent="0.25">
      <c r="A23" s="116" t="s">
        <v>102</v>
      </c>
      <c r="B23" s="38"/>
      <c r="C23" s="38"/>
      <c r="D23" s="38"/>
      <c r="E23" s="35"/>
      <c r="F23" s="35">
        <f t="shared" si="3"/>
        <v>0</v>
      </c>
      <c r="G23" s="21"/>
      <c r="H23" s="39"/>
      <c r="I23" s="28"/>
    </row>
    <row r="24" spans="1:9" ht="18" customHeight="1" x14ac:dyDescent="0.25">
      <c r="A24" s="116" t="s">
        <v>103</v>
      </c>
      <c r="B24" s="38">
        <v>13200</v>
      </c>
      <c r="C24" s="38">
        <v>13400</v>
      </c>
      <c r="D24" s="38">
        <v>13381</v>
      </c>
      <c r="E24" s="35">
        <v>11556</v>
      </c>
      <c r="F24" s="35">
        <f t="shared" si="3"/>
        <v>11556</v>
      </c>
      <c r="G24" s="21">
        <f t="shared" si="1"/>
        <v>101.37121212121212</v>
      </c>
      <c r="H24" s="39">
        <f t="shared" si="2"/>
        <v>15.792661820699205</v>
      </c>
      <c r="I24" s="28"/>
    </row>
    <row r="25" spans="1:9" ht="18" customHeight="1" x14ac:dyDescent="0.25">
      <c r="A25" s="117" t="s">
        <v>187</v>
      </c>
      <c r="B25" s="38">
        <v>3300</v>
      </c>
      <c r="C25" s="38">
        <v>4018</v>
      </c>
      <c r="D25" s="38">
        <v>3489</v>
      </c>
      <c r="E25" s="35">
        <v>2981</v>
      </c>
      <c r="F25" s="35">
        <f t="shared" si="3"/>
        <v>2981</v>
      </c>
      <c r="G25" s="21">
        <f t="shared" si="1"/>
        <v>105.72727272727273</v>
      </c>
      <c r="H25" s="39">
        <f t="shared" si="2"/>
        <v>17.041261321704116</v>
      </c>
      <c r="I25" s="28"/>
    </row>
    <row r="26" spans="1:9" ht="18" customHeight="1" x14ac:dyDescent="0.25">
      <c r="A26" s="118" t="s">
        <v>188</v>
      </c>
      <c r="B26" s="38"/>
      <c r="C26" s="38"/>
      <c r="D26" s="38"/>
      <c r="E26" s="35"/>
      <c r="F26" s="35">
        <f t="shared" si="3"/>
        <v>0</v>
      </c>
      <c r="G26" s="21"/>
      <c r="H26" s="39"/>
      <c r="I26" s="28"/>
    </row>
    <row r="27" spans="1:9" ht="18" customHeight="1" x14ac:dyDescent="0.25">
      <c r="A27" s="118" t="s">
        <v>189</v>
      </c>
      <c r="B27" s="38"/>
      <c r="C27" s="38"/>
      <c r="D27" s="38"/>
      <c r="E27" s="35"/>
      <c r="F27" s="35">
        <f t="shared" si="3"/>
        <v>0</v>
      </c>
      <c r="G27" s="21"/>
      <c r="H27" s="39"/>
      <c r="I27" s="28"/>
    </row>
    <row r="28" spans="1:9" ht="18" customHeight="1" x14ac:dyDescent="0.25">
      <c r="A28" s="118" t="s">
        <v>190</v>
      </c>
      <c r="B28" s="38"/>
      <c r="C28" s="38"/>
      <c r="D28" s="62"/>
      <c r="E28" s="35"/>
      <c r="F28" s="35">
        <f t="shared" si="3"/>
        <v>0</v>
      </c>
      <c r="G28" s="21"/>
      <c r="H28" s="39"/>
      <c r="I28" s="28"/>
    </row>
    <row r="29" spans="1:9" ht="18" customHeight="1" x14ac:dyDescent="0.25">
      <c r="A29" s="118" t="s">
        <v>191</v>
      </c>
      <c r="B29" s="38"/>
      <c r="C29" s="38"/>
      <c r="D29" s="62"/>
      <c r="E29" s="35"/>
      <c r="F29" s="35">
        <f t="shared" si="3"/>
        <v>0</v>
      </c>
      <c r="G29" s="21"/>
      <c r="H29" s="39"/>
      <c r="I29" s="28"/>
    </row>
    <row r="30" spans="1:9" ht="18" customHeight="1" x14ac:dyDescent="0.25">
      <c r="A30" s="118" t="s">
        <v>192</v>
      </c>
      <c r="B30" s="38"/>
      <c r="C30" s="38"/>
      <c r="D30" s="62"/>
      <c r="E30" s="35"/>
      <c r="F30" s="35">
        <f t="shared" si="3"/>
        <v>0</v>
      </c>
      <c r="G30" s="21"/>
      <c r="H30" s="39"/>
      <c r="I30" s="28"/>
    </row>
    <row r="31" spans="1:9" ht="18" customHeight="1" x14ac:dyDescent="0.25">
      <c r="A31" s="116" t="s">
        <v>104</v>
      </c>
      <c r="B31" s="38"/>
      <c r="C31" s="38"/>
      <c r="D31" s="35"/>
      <c r="E31" s="35"/>
      <c r="F31" s="35">
        <f t="shared" si="3"/>
        <v>0</v>
      </c>
      <c r="G31" s="21"/>
      <c r="H31" s="39"/>
      <c r="I31" s="28"/>
    </row>
    <row r="32" spans="1:9" ht="18" customHeight="1" x14ac:dyDescent="0.25">
      <c r="A32" s="120" t="s">
        <v>105</v>
      </c>
      <c r="B32" s="38">
        <v>20000</v>
      </c>
      <c r="C32" s="35">
        <v>16951</v>
      </c>
      <c r="D32" s="35">
        <v>18145</v>
      </c>
      <c r="E32" s="38">
        <v>17492</v>
      </c>
      <c r="F32" s="35">
        <f t="shared" si="3"/>
        <v>17492</v>
      </c>
      <c r="G32" s="21">
        <f t="shared" si="1"/>
        <v>90.724999999999994</v>
      </c>
      <c r="H32" s="39">
        <f t="shared" si="2"/>
        <v>3.7331351474960028</v>
      </c>
      <c r="I32" s="28"/>
    </row>
    <row r="33" spans="1:9" ht="18" customHeight="1" x14ac:dyDescent="0.25">
      <c r="A33" s="120" t="s">
        <v>106</v>
      </c>
      <c r="B33" s="38"/>
      <c r="C33" s="35">
        <v>2242</v>
      </c>
      <c r="D33" s="35">
        <v>3718</v>
      </c>
      <c r="E33" s="38">
        <v>2881</v>
      </c>
      <c r="F33" s="35">
        <f t="shared" si="3"/>
        <v>2881</v>
      </c>
      <c r="G33" s="21"/>
      <c r="H33" s="39">
        <f t="shared" si="2"/>
        <v>29.052412356820547</v>
      </c>
      <c r="I33" s="28"/>
    </row>
    <row r="34" spans="1:9" ht="18" customHeight="1" x14ac:dyDescent="0.25">
      <c r="A34" s="33" t="s">
        <v>193</v>
      </c>
      <c r="B34" s="38"/>
      <c r="D34" s="35"/>
      <c r="E34" s="38"/>
      <c r="F34" s="35">
        <f t="shared" si="3"/>
        <v>0</v>
      </c>
      <c r="G34" s="21"/>
      <c r="H34" s="39"/>
      <c r="I34" s="28"/>
    </row>
    <row r="35" spans="1:9" ht="18" customHeight="1" x14ac:dyDescent="0.25">
      <c r="A35" s="33" t="s">
        <v>194</v>
      </c>
      <c r="B35" s="38">
        <v>63500</v>
      </c>
      <c r="C35" s="35">
        <v>16701</v>
      </c>
      <c r="D35" s="35">
        <v>20598</v>
      </c>
      <c r="E35" s="38">
        <v>78284</v>
      </c>
      <c r="F35" s="35">
        <f t="shared" si="3"/>
        <v>78284</v>
      </c>
      <c r="G35" s="21">
        <f t="shared" si="1"/>
        <v>32.437795275590553</v>
      </c>
      <c r="H35" s="39">
        <f t="shared" si="2"/>
        <v>-73.68810995861223</v>
      </c>
      <c r="I35" s="28"/>
    </row>
    <row r="36" spans="1:9" ht="18" customHeight="1" x14ac:dyDescent="0.25">
      <c r="A36" s="33" t="s">
        <v>107</v>
      </c>
      <c r="B36" s="38"/>
      <c r="C36" s="38"/>
      <c r="D36" s="35"/>
      <c r="E36" s="38"/>
      <c r="F36" s="38"/>
      <c r="G36" s="21"/>
      <c r="H36" s="39"/>
      <c r="I36" s="28"/>
    </row>
    <row r="37" spans="1:9" s="16" customFormat="1" ht="18" customHeight="1" x14ac:dyDescent="0.25">
      <c r="A37" s="3" t="s">
        <v>118</v>
      </c>
      <c r="B37" s="37">
        <f>B6+B21</f>
        <v>467700</v>
      </c>
      <c r="C37" s="37">
        <f>C6+C21</f>
        <v>438663</v>
      </c>
      <c r="D37" s="37">
        <f>D6+D21</f>
        <v>449244</v>
      </c>
      <c r="E37" s="37">
        <f>E6+E21</f>
        <v>465070</v>
      </c>
      <c r="F37" s="37">
        <f>F6+F21</f>
        <v>436916</v>
      </c>
      <c r="G37" s="21">
        <f t="shared" si="1"/>
        <v>96.053880692751761</v>
      </c>
      <c r="H37" s="39">
        <f t="shared" si="2"/>
        <v>2.8215949976654553</v>
      </c>
      <c r="I37" s="28"/>
    </row>
    <row r="38" spans="1:9" ht="18" customHeight="1" x14ac:dyDescent="0.25">
      <c r="A38" s="99"/>
      <c r="B38" s="99"/>
      <c r="C38" s="1"/>
      <c r="D38" s="47"/>
      <c r="E38" s="1"/>
      <c r="F38" s="1"/>
      <c r="G38" s="1"/>
      <c r="H38" s="1"/>
      <c r="I38" s="1"/>
    </row>
    <row r="39" spans="1:9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ht="18" customHeight="1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ht="18" customHeight="1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ht="18" customHeight="1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8" customHeight="1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ht="18" customHeight="1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ht="18" customHeight="1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ht="18" customHeight="1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ht="18" customHeight="1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ht="18" customHeight="1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ht="18" customHeight="1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ht="18" customHeight="1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ht="18" customHeight="1" x14ac:dyDescent="0.25">
      <c r="A51" s="1"/>
      <c r="B51" s="1"/>
      <c r="C51" s="1"/>
      <c r="D51" s="1"/>
      <c r="E51" s="1"/>
      <c r="F51" s="1"/>
      <c r="G51" s="1"/>
      <c r="H51" s="1"/>
      <c r="I51" s="1"/>
    </row>
  </sheetData>
  <mergeCells count="6">
    <mergeCell ref="A2:H2"/>
    <mergeCell ref="G4:H4"/>
    <mergeCell ref="A4:A5"/>
    <mergeCell ref="E4:E5"/>
    <mergeCell ref="B4:D4"/>
    <mergeCell ref="F4:F5"/>
  </mergeCells>
  <phoneticPr fontId="17" type="noConversion"/>
  <printOptions horizontalCentered="1"/>
  <pageMargins left="0.59055118110236227" right="0.59055118110236227" top="0.59055118110236227" bottom="0.59055118110236227" header="0.15748031496062992" footer="0.27559055118110237"/>
  <pageSetup paperSize="9"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F1387"/>
  <sheetViews>
    <sheetView tabSelected="1" workbookViewId="0">
      <pane xSplit="1" ySplit="5" topLeftCell="B950" activePane="bottomRight" state="frozen"/>
      <selection activeCell="E17" sqref="E17"/>
      <selection pane="topRight" activeCell="E17" sqref="E17"/>
      <selection pane="bottomLeft" activeCell="E17" sqref="E17"/>
      <selection pane="bottomRight" activeCell="A950" sqref="A950"/>
    </sheetView>
  </sheetViews>
  <sheetFormatPr defaultRowHeight="18" customHeight="1" x14ac:dyDescent="0.15"/>
  <cols>
    <col min="1" max="1" width="37.875" style="132" customWidth="1"/>
    <col min="2" max="2" width="15" style="69" customWidth="1"/>
    <col min="3" max="3" width="14" style="133" customWidth="1"/>
    <col min="4" max="4" width="15.75" style="15" customWidth="1"/>
    <col min="5" max="16384" width="9" style="15"/>
  </cols>
  <sheetData>
    <row r="1" spans="1:240" customFormat="1" ht="13.5" customHeight="1" x14ac:dyDescent="0.25">
      <c r="A1" s="124" t="s">
        <v>229</v>
      </c>
      <c r="B1" s="67"/>
      <c r="C1" s="12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</row>
    <row r="2" spans="1:240" ht="62.25" customHeight="1" x14ac:dyDescent="0.15">
      <c r="A2" s="231" t="s">
        <v>1377</v>
      </c>
      <c r="B2" s="231"/>
      <c r="C2" s="231"/>
      <c r="D2" s="231"/>
    </row>
    <row r="3" spans="1:240" ht="25.5" x14ac:dyDescent="0.15">
      <c r="A3" s="231" t="s">
        <v>1376</v>
      </c>
      <c r="B3" s="231"/>
      <c r="C3" s="231"/>
      <c r="D3" s="231"/>
    </row>
    <row r="4" spans="1:240" ht="25.5" customHeight="1" x14ac:dyDescent="0.25">
      <c r="A4" s="126"/>
      <c r="B4" s="68"/>
      <c r="C4" s="127"/>
      <c r="D4" s="27" t="s">
        <v>49</v>
      </c>
    </row>
    <row r="5" spans="1:240" s="16" customFormat="1" ht="33.75" customHeight="1" x14ac:dyDescent="0.15">
      <c r="A5" s="134" t="s">
        <v>52</v>
      </c>
      <c r="B5" s="170" t="s">
        <v>233</v>
      </c>
      <c r="C5" s="135" t="s">
        <v>239</v>
      </c>
      <c r="D5" s="45" t="s">
        <v>185</v>
      </c>
    </row>
    <row r="6" spans="1:240" s="16" customFormat="1" ht="30" customHeight="1" x14ac:dyDescent="0.15">
      <c r="A6" s="128" t="s">
        <v>1326</v>
      </c>
      <c r="B6" s="129">
        <f>SUM(B7,B260,B297,B315,B436,B491,B547,B596,B713,B785,B862,B886,B1017,B1081,B1157,B1184,B1213,B1223,B1302,B1320,B1373,B1376,B1384)</f>
        <v>361024</v>
      </c>
      <c r="C6" s="129">
        <f>SUM(C7,C260,C297,C315,C436,C491,C547,C596,C712,C776,C854,C878,C1010,C1081,C1157,C1184,C1213,C1223,C1302,C1320,C1373,C1376,C1384)</f>
        <v>351053</v>
      </c>
      <c r="D6" s="136">
        <f>(B6/C6-1)*100</f>
        <v>2.8403118617416734</v>
      </c>
    </row>
    <row r="7" spans="1:240" s="96" customFormat="1" ht="14.1" customHeight="1" x14ac:dyDescent="0.15">
      <c r="A7" s="130" t="s">
        <v>244</v>
      </c>
      <c r="B7" s="129">
        <f>SUM(B8,B20,B29,B41,B53,B64,B75,B87,B96,B106,B121,B130,B141,B153,B163,B176,B183,B190,B199,B205,B212,B220,B227,B233,B239,B245,B251,B257)</f>
        <v>24971</v>
      </c>
      <c r="C7" s="129">
        <f>SUM(C8,C20,C29,C41,C53,C64,C75,C87,C96,C106,C121,C130,C141,C153,C163,C176,C183,C190,C199,C205,C212,C220,C227,C233,C239,C245,C251,C257)</f>
        <v>23256</v>
      </c>
      <c r="D7" s="136">
        <f t="shared" ref="D7:D70" si="0">(B7/C7-1)*100</f>
        <v>7.3744410044719544</v>
      </c>
    </row>
    <row r="8" spans="1:240" s="97" customFormat="1" ht="14.1" customHeight="1" x14ac:dyDescent="0.15">
      <c r="A8" s="130" t="s">
        <v>245</v>
      </c>
      <c r="B8" s="129">
        <f>SUM(B9:B19)</f>
        <v>635</v>
      </c>
      <c r="C8" s="129">
        <f>SUM(C9:C19)</f>
        <v>474</v>
      </c>
      <c r="D8" s="136">
        <f t="shared" si="0"/>
        <v>33.966244725738392</v>
      </c>
    </row>
    <row r="9" spans="1:240" s="97" customFormat="1" ht="14.1" customHeight="1" x14ac:dyDescent="0.15">
      <c r="A9" s="131" t="s">
        <v>246</v>
      </c>
      <c r="B9" s="129">
        <v>389</v>
      </c>
      <c r="C9" s="129">
        <v>273</v>
      </c>
      <c r="D9" s="136">
        <f t="shared" si="0"/>
        <v>42.490842490842496</v>
      </c>
    </row>
    <row r="10" spans="1:240" s="97" customFormat="1" ht="14.1" customHeight="1" x14ac:dyDescent="0.15">
      <c r="A10" s="131" t="s">
        <v>247</v>
      </c>
      <c r="B10" s="129">
        <v>246</v>
      </c>
      <c r="C10" s="129">
        <v>92</v>
      </c>
      <c r="D10" s="136">
        <f t="shared" si="0"/>
        <v>167.39130434782606</v>
      </c>
    </row>
    <row r="11" spans="1:240" s="97" customFormat="1" ht="14.1" customHeight="1" x14ac:dyDescent="0.15">
      <c r="A11" s="131" t="s">
        <v>248</v>
      </c>
      <c r="B11" s="129">
        <v>0</v>
      </c>
      <c r="C11" s="129">
        <v>0</v>
      </c>
      <c r="D11" s="136"/>
    </row>
    <row r="12" spans="1:240" s="97" customFormat="1" ht="14.1" customHeight="1" x14ac:dyDescent="0.15">
      <c r="A12" s="131" t="s">
        <v>249</v>
      </c>
      <c r="B12" s="129">
        <v>0</v>
      </c>
      <c r="C12" s="129">
        <v>0</v>
      </c>
      <c r="D12" s="136"/>
    </row>
    <row r="13" spans="1:240" s="97" customFormat="1" ht="14.1" customHeight="1" x14ac:dyDescent="0.15">
      <c r="A13" s="131" t="s">
        <v>250</v>
      </c>
      <c r="B13" s="129">
        <v>0</v>
      </c>
      <c r="C13" s="129">
        <v>0</v>
      </c>
      <c r="D13" s="136"/>
    </row>
    <row r="14" spans="1:240" s="97" customFormat="1" ht="14.1" customHeight="1" x14ac:dyDescent="0.15">
      <c r="A14" s="131" t="s">
        <v>251</v>
      </c>
      <c r="B14" s="129">
        <v>0</v>
      </c>
      <c r="C14" s="129">
        <v>0</v>
      </c>
      <c r="D14" s="136"/>
    </row>
    <row r="15" spans="1:240" s="97" customFormat="1" ht="14.1" customHeight="1" x14ac:dyDescent="0.15">
      <c r="A15" s="131" t="s">
        <v>252</v>
      </c>
      <c r="B15" s="129">
        <v>0</v>
      </c>
      <c r="C15" s="129">
        <v>0</v>
      </c>
      <c r="D15" s="136"/>
    </row>
    <row r="16" spans="1:240" s="97" customFormat="1" ht="14.1" customHeight="1" x14ac:dyDescent="0.15">
      <c r="A16" s="131" t="s">
        <v>253</v>
      </c>
      <c r="B16" s="129">
        <v>0</v>
      </c>
      <c r="C16" s="129">
        <v>0</v>
      </c>
      <c r="D16" s="136"/>
    </row>
    <row r="17" spans="1:4" s="97" customFormat="1" ht="14.1" customHeight="1" x14ac:dyDescent="0.15">
      <c r="A17" s="131" t="s">
        <v>254</v>
      </c>
      <c r="B17" s="129">
        <v>0</v>
      </c>
      <c r="C17" s="129">
        <v>0</v>
      </c>
      <c r="D17" s="136"/>
    </row>
    <row r="18" spans="1:4" s="97" customFormat="1" ht="14.1" customHeight="1" x14ac:dyDescent="0.15">
      <c r="A18" s="131" t="s">
        <v>255</v>
      </c>
      <c r="B18" s="129">
        <v>0</v>
      </c>
      <c r="C18" s="129">
        <v>0</v>
      </c>
      <c r="D18" s="136"/>
    </row>
    <row r="19" spans="1:4" s="97" customFormat="1" ht="14.1" customHeight="1" x14ac:dyDescent="0.15">
      <c r="A19" s="131" t="s">
        <v>256</v>
      </c>
      <c r="B19" s="129">
        <v>0</v>
      </c>
      <c r="C19" s="129">
        <v>109</v>
      </c>
      <c r="D19" s="136">
        <f t="shared" si="0"/>
        <v>-100</v>
      </c>
    </row>
    <row r="20" spans="1:4" s="97" customFormat="1" ht="14.1" customHeight="1" x14ac:dyDescent="0.15">
      <c r="A20" s="130" t="s">
        <v>257</v>
      </c>
      <c r="B20" s="129">
        <f>SUM(B21:B28)</f>
        <v>592</v>
      </c>
      <c r="C20" s="129">
        <f>SUM(C21:C28)</f>
        <v>477</v>
      </c>
      <c r="D20" s="136">
        <f t="shared" si="0"/>
        <v>24.109014675052421</v>
      </c>
    </row>
    <row r="21" spans="1:4" s="97" customFormat="1" ht="14.1" customHeight="1" x14ac:dyDescent="0.15">
      <c r="A21" s="131" t="s">
        <v>246</v>
      </c>
      <c r="B21" s="129">
        <v>442</v>
      </c>
      <c r="C21" s="129">
        <v>330</v>
      </c>
      <c r="D21" s="136">
        <f t="shared" si="0"/>
        <v>33.939393939393938</v>
      </c>
    </row>
    <row r="22" spans="1:4" s="97" customFormat="1" ht="14.1" customHeight="1" x14ac:dyDescent="0.15">
      <c r="A22" s="131" t="s">
        <v>247</v>
      </c>
      <c r="B22" s="129">
        <v>0</v>
      </c>
      <c r="C22" s="129">
        <v>78</v>
      </c>
      <c r="D22" s="136">
        <f t="shared" si="0"/>
        <v>-100</v>
      </c>
    </row>
    <row r="23" spans="1:4" s="97" customFormat="1" ht="14.1" customHeight="1" x14ac:dyDescent="0.15">
      <c r="A23" s="131" t="s">
        <v>248</v>
      </c>
      <c r="B23" s="129">
        <v>0</v>
      </c>
      <c r="C23" s="129">
        <v>0</v>
      </c>
      <c r="D23" s="136"/>
    </row>
    <row r="24" spans="1:4" s="97" customFormat="1" ht="14.1" customHeight="1" x14ac:dyDescent="0.15">
      <c r="A24" s="131" t="s">
        <v>258</v>
      </c>
      <c r="B24" s="129">
        <v>0</v>
      </c>
      <c r="C24" s="129">
        <v>0</v>
      </c>
      <c r="D24" s="136"/>
    </row>
    <row r="25" spans="1:4" s="96" customFormat="1" ht="14.1" customHeight="1" x14ac:dyDescent="0.15">
      <c r="A25" s="131" t="s">
        <v>259</v>
      </c>
      <c r="B25" s="129">
        <v>0</v>
      </c>
      <c r="C25" s="129">
        <v>0</v>
      </c>
      <c r="D25" s="136"/>
    </row>
    <row r="26" spans="1:4" s="97" customFormat="1" ht="14.1" customHeight="1" x14ac:dyDescent="0.15">
      <c r="A26" s="131" t="s">
        <v>260</v>
      </c>
      <c r="B26" s="129">
        <v>0</v>
      </c>
      <c r="C26" s="129">
        <v>0</v>
      </c>
      <c r="D26" s="136"/>
    </row>
    <row r="27" spans="1:4" s="97" customFormat="1" ht="14.1" customHeight="1" x14ac:dyDescent="0.15">
      <c r="A27" s="131" t="s">
        <v>255</v>
      </c>
      <c r="B27" s="129">
        <v>0</v>
      </c>
      <c r="C27" s="129">
        <v>0</v>
      </c>
      <c r="D27" s="136"/>
    </row>
    <row r="28" spans="1:4" s="97" customFormat="1" ht="14.1" customHeight="1" x14ac:dyDescent="0.15">
      <c r="A28" s="131" t="s">
        <v>261</v>
      </c>
      <c r="B28" s="129">
        <v>150</v>
      </c>
      <c r="C28" s="129">
        <v>69</v>
      </c>
      <c r="D28" s="136">
        <f t="shared" si="0"/>
        <v>117.39130434782608</v>
      </c>
    </row>
    <row r="29" spans="1:4" s="97" customFormat="1" ht="14.1" customHeight="1" x14ac:dyDescent="0.15">
      <c r="A29" s="130" t="s">
        <v>262</v>
      </c>
      <c r="B29" s="129">
        <f>SUM(B30:B40)</f>
        <v>6787</v>
      </c>
      <c r="C29" s="129">
        <f>SUM(C30:C40)</f>
        <v>8137</v>
      </c>
      <c r="D29" s="136">
        <f t="shared" si="0"/>
        <v>-16.590881160132732</v>
      </c>
    </row>
    <row r="30" spans="1:4" s="97" customFormat="1" ht="14.1" customHeight="1" x14ac:dyDescent="0.15">
      <c r="A30" s="131" t="s">
        <v>246</v>
      </c>
      <c r="B30" s="129">
        <v>4648</v>
      </c>
      <c r="C30" s="129">
        <v>5643</v>
      </c>
      <c r="D30" s="136">
        <f t="shared" si="0"/>
        <v>-17.632465000886054</v>
      </c>
    </row>
    <row r="31" spans="1:4" s="97" customFormat="1" ht="14.1" customHeight="1" x14ac:dyDescent="0.15">
      <c r="A31" s="131" t="s">
        <v>247</v>
      </c>
      <c r="B31" s="129">
        <v>1500</v>
      </c>
      <c r="C31" s="129">
        <v>1891</v>
      </c>
      <c r="D31" s="136">
        <f t="shared" si="0"/>
        <v>-20.676890534108939</v>
      </c>
    </row>
    <row r="32" spans="1:4" s="97" customFormat="1" ht="14.1" customHeight="1" x14ac:dyDescent="0.15">
      <c r="A32" s="131" t="s">
        <v>248</v>
      </c>
      <c r="B32" s="129">
        <v>223</v>
      </c>
      <c r="C32" s="129">
        <v>194</v>
      </c>
      <c r="D32" s="136">
        <f t="shared" si="0"/>
        <v>14.948453608247414</v>
      </c>
    </row>
    <row r="33" spans="1:4" s="97" customFormat="1" ht="14.1" customHeight="1" x14ac:dyDescent="0.15">
      <c r="A33" s="131" t="s">
        <v>263</v>
      </c>
      <c r="B33" s="129">
        <v>0</v>
      </c>
      <c r="C33" s="129">
        <v>0</v>
      </c>
      <c r="D33" s="136"/>
    </row>
    <row r="34" spans="1:4" s="97" customFormat="1" ht="14.1" customHeight="1" x14ac:dyDescent="0.15">
      <c r="A34" s="131" t="s">
        <v>264</v>
      </c>
      <c r="B34" s="129">
        <v>0</v>
      </c>
      <c r="C34" s="129">
        <v>0</v>
      </c>
      <c r="D34" s="136"/>
    </row>
    <row r="35" spans="1:4" s="97" customFormat="1" ht="14.1" customHeight="1" x14ac:dyDescent="0.15">
      <c r="A35" s="131" t="s">
        <v>265</v>
      </c>
      <c r="B35" s="129">
        <v>0</v>
      </c>
      <c r="C35" s="129">
        <v>0</v>
      </c>
      <c r="D35" s="136"/>
    </row>
    <row r="36" spans="1:4" s="97" customFormat="1" ht="14.1" customHeight="1" x14ac:dyDescent="0.15">
      <c r="A36" s="131" t="s">
        <v>266</v>
      </c>
      <c r="B36" s="129">
        <v>0</v>
      </c>
      <c r="C36" s="129">
        <v>0</v>
      </c>
      <c r="D36" s="136"/>
    </row>
    <row r="37" spans="1:4" s="97" customFormat="1" ht="14.1" customHeight="1" x14ac:dyDescent="0.15">
      <c r="A37" s="131" t="s">
        <v>267</v>
      </c>
      <c r="B37" s="129">
        <v>210</v>
      </c>
      <c r="C37" s="129">
        <v>236</v>
      </c>
      <c r="D37" s="136">
        <f t="shared" si="0"/>
        <v>-11.016949152542377</v>
      </c>
    </row>
    <row r="38" spans="1:4" s="97" customFormat="1" ht="14.1" customHeight="1" x14ac:dyDescent="0.15">
      <c r="A38" s="131" t="s">
        <v>268</v>
      </c>
      <c r="B38" s="129">
        <v>0</v>
      </c>
      <c r="C38" s="129">
        <v>0</v>
      </c>
      <c r="D38" s="136"/>
    </row>
    <row r="39" spans="1:4" s="97" customFormat="1" ht="14.1" customHeight="1" x14ac:dyDescent="0.15">
      <c r="A39" s="131" t="s">
        <v>255</v>
      </c>
      <c r="B39" s="129">
        <v>196</v>
      </c>
      <c r="C39" s="129">
        <v>173</v>
      </c>
      <c r="D39" s="136">
        <f t="shared" si="0"/>
        <v>13.294797687861282</v>
      </c>
    </row>
    <row r="40" spans="1:4" s="97" customFormat="1" ht="14.1" customHeight="1" x14ac:dyDescent="0.15">
      <c r="A40" s="131" t="s">
        <v>269</v>
      </c>
      <c r="B40" s="129">
        <v>10</v>
      </c>
      <c r="C40" s="129">
        <v>0</v>
      </c>
      <c r="D40" s="136"/>
    </row>
    <row r="41" spans="1:4" s="97" customFormat="1" ht="14.1" customHeight="1" x14ac:dyDescent="0.15">
      <c r="A41" s="130" t="s">
        <v>270</v>
      </c>
      <c r="B41" s="129">
        <f>SUM(B42:B52)</f>
        <v>1301</v>
      </c>
      <c r="C41" s="129">
        <f>SUM(C42:C52)</f>
        <v>1370</v>
      </c>
      <c r="D41" s="136">
        <f t="shared" si="0"/>
        <v>-5.0364963503649607</v>
      </c>
    </row>
    <row r="42" spans="1:4" s="97" customFormat="1" ht="14.1" customHeight="1" x14ac:dyDescent="0.15">
      <c r="A42" s="131" t="s">
        <v>246</v>
      </c>
      <c r="B42" s="129">
        <v>721</v>
      </c>
      <c r="C42" s="129">
        <v>580</v>
      </c>
      <c r="D42" s="136">
        <f t="shared" si="0"/>
        <v>24.310344827586206</v>
      </c>
    </row>
    <row r="43" spans="1:4" s="97" customFormat="1" ht="14.1" customHeight="1" x14ac:dyDescent="0.15">
      <c r="A43" s="131" t="s">
        <v>247</v>
      </c>
      <c r="B43" s="129">
        <v>0</v>
      </c>
      <c r="C43" s="129">
        <v>0</v>
      </c>
      <c r="D43" s="136"/>
    </row>
    <row r="44" spans="1:4" s="97" customFormat="1" ht="14.1" customHeight="1" x14ac:dyDescent="0.15">
      <c r="A44" s="131" t="s">
        <v>248</v>
      </c>
      <c r="B44" s="129">
        <v>0</v>
      </c>
      <c r="C44" s="129">
        <v>0</v>
      </c>
      <c r="D44" s="136"/>
    </row>
    <row r="45" spans="1:4" s="97" customFormat="1" ht="14.1" customHeight="1" x14ac:dyDescent="0.15">
      <c r="A45" s="131" t="s">
        <v>271</v>
      </c>
      <c r="B45" s="129">
        <v>0</v>
      </c>
      <c r="C45" s="129">
        <v>0</v>
      </c>
      <c r="D45" s="136"/>
    </row>
    <row r="46" spans="1:4" s="97" customFormat="1" ht="14.1" customHeight="1" x14ac:dyDescent="0.15">
      <c r="A46" s="131" t="s">
        <v>272</v>
      </c>
      <c r="B46" s="129">
        <v>0</v>
      </c>
      <c r="C46" s="129">
        <v>0</v>
      </c>
      <c r="D46" s="136"/>
    </row>
    <row r="47" spans="1:4" s="97" customFormat="1" ht="14.1" customHeight="1" x14ac:dyDescent="0.15">
      <c r="A47" s="131" t="s">
        <v>273</v>
      </c>
      <c r="B47" s="129">
        <v>0</v>
      </c>
      <c r="C47" s="129">
        <v>0</v>
      </c>
      <c r="D47" s="136"/>
    </row>
    <row r="48" spans="1:4" s="97" customFormat="1" ht="14.1" customHeight="1" x14ac:dyDescent="0.15">
      <c r="A48" s="131" t="s">
        <v>274</v>
      </c>
      <c r="B48" s="129">
        <v>0</v>
      </c>
      <c r="C48" s="129">
        <v>0</v>
      </c>
      <c r="D48" s="136"/>
    </row>
    <row r="49" spans="1:4" s="97" customFormat="1" ht="14.1" customHeight="1" x14ac:dyDescent="0.15">
      <c r="A49" s="131" t="s">
        <v>275</v>
      </c>
      <c r="B49" s="129">
        <v>2</v>
      </c>
      <c r="C49" s="129">
        <v>5</v>
      </c>
      <c r="D49" s="136">
        <f t="shared" si="0"/>
        <v>-60</v>
      </c>
    </row>
    <row r="50" spans="1:4" s="97" customFormat="1" ht="14.1" customHeight="1" x14ac:dyDescent="0.15">
      <c r="A50" s="131" t="s">
        <v>276</v>
      </c>
      <c r="B50" s="129">
        <v>0</v>
      </c>
      <c r="C50" s="129">
        <v>0</v>
      </c>
      <c r="D50" s="136"/>
    </row>
    <row r="51" spans="1:4" s="97" customFormat="1" ht="14.1" customHeight="1" x14ac:dyDescent="0.15">
      <c r="A51" s="131" t="s">
        <v>255</v>
      </c>
      <c r="B51" s="129">
        <v>120</v>
      </c>
      <c r="C51" s="129">
        <v>88</v>
      </c>
      <c r="D51" s="136">
        <f t="shared" si="0"/>
        <v>36.363636363636353</v>
      </c>
    </row>
    <row r="52" spans="1:4" s="97" customFormat="1" ht="14.1" customHeight="1" x14ac:dyDescent="0.15">
      <c r="A52" s="131" t="s">
        <v>277</v>
      </c>
      <c r="B52" s="129">
        <v>458</v>
      </c>
      <c r="C52" s="129">
        <v>697</v>
      </c>
      <c r="D52" s="136">
        <f t="shared" si="0"/>
        <v>-34.289813486370157</v>
      </c>
    </row>
    <row r="53" spans="1:4" s="97" customFormat="1" ht="14.1" customHeight="1" x14ac:dyDescent="0.15">
      <c r="A53" s="130" t="s">
        <v>278</v>
      </c>
      <c r="B53" s="129">
        <f>SUM(B54:B63)</f>
        <v>477</v>
      </c>
      <c r="C53" s="129">
        <f>SUM(C54:C63)</f>
        <v>342</v>
      </c>
      <c r="D53" s="136">
        <f t="shared" si="0"/>
        <v>39.473684210526308</v>
      </c>
    </row>
    <row r="54" spans="1:4" s="97" customFormat="1" ht="14.1" customHeight="1" x14ac:dyDescent="0.15">
      <c r="A54" s="131" t="s">
        <v>246</v>
      </c>
      <c r="B54" s="129">
        <v>408</v>
      </c>
      <c r="C54" s="129">
        <v>302</v>
      </c>
      <c r="D54" s="136">
        <f t="shared" si="0"/>
        <v>35.099337748344375</v>
      </c>
    </row>
    <row r="55" spans="1:4" s="97" customFormat="1" ht="14.1" customHeight="1" x14ac:dyDescent="0.15">
      <c r="A55" s="131" t="s">
        <v>247</v>
      </c>
      <c r="B55" s="129">
        <v>0</v>
      </c>
      <c r="C55" s="129">
        <v>0</v>
      </c>
      <c r="D55" s="136"/>
    </row>
    <row r="56" spans="1:4" s="97" customFormat="1" ht="14.1" customHeight="1" x14ac:dyDescent="0.15">
      <c r="A56" s="131" t="s">
        <v>248</v>
      </c>
      <c r="B56" s="129">
        <v>0</v>
      </c>
      <c r="C56" s="129">
        <v>0</v>
      </c>
      <c r="D56" s="136"/>
    </row>
    <row r="57" spans="1:4" s="97" customFormat="1" ht="14.1" customHeight="1" x14ac:dyDescent="0.15">
      <c r="A57" s="131" t="s">
        <v>279</v>
      </c>
      <c r="B57" s="129">
        <v>0</v>
      </c>
      <c r="C57" s="129">
        <v>0</v>
      </c>
      <c r="D57" s="136"/>
    </row>
    <row r="58" spans="1:4" s="97" customFormat="1" ht="14.1" customHeight="1" x14ac:dyDescent="0.15">
      <c r="A58" s="131" t="s">
        <v>280</v>
      </c>
      <c r="B58" s="129">
        <v>0</v>
      </c>
      <c r="C58" s="129">
        <v>0</v>
      </c>
      <c r="D58" s="136"/>
    </row>
    <row r="59" spans="1:4" s="97" customFormat="1" ht="14.1" customHeight="1" x14ac:dyDescent="0.15">
      <c r="A59" s="131" t="s">
        <v>281</v>
      </c>
      <c r="B59" s="129">
        <v>0</v>
      </c>
      <c r="C59" s="129">
        <v>0</v>
      </c>
      <c r="D59" s="136"/>
    </row>
    <row r="60" spans="1:4" s="97" customFormat="1" ht="14.1" customHeight="1" x14ac:dyDescent="0.15">
      <c r="A60" s="131" t="s">
        <v>282</v>
      </c>
      <c r="B60" s="129">
        <v>69</v>
      </c>
      <c r="C60" s="129">
        <v>40</v>
      </c>
      <c r="D60" s="136">
        <f t="shared" si="0"/>
        <v>72.500000000000014</v>
      </c>
    </row>
    <row r="61" spans="1:4" s="97" customFormat="1" ht="14.1" customHeight="1" x14ac:dyDescent="0.15">
      <c r="A61" s="131" t="s">
        <v>283</v>
      </c>
      <c r="B61" s="129">
        <v>0</v>
      </c>
      <c r="C61" s="129">
        <v>0</v>
      </c>
      <c r="D61" s="136"/>
    </row>
    <row r="62" spans="1:4" s="97" customFormat="1" ht="14.1" customHeight="1" x14ac:dyDescent="0.15">
      <c r="A62" s="131" t="s">
        <v>255</v>
      </c>
      <c r="B62" s="129">
        <v>0</v>
      </c>
      <c r="C62" s="129">
        <v>0</v>
      </c>
      <c r="D62" s="136"/>
    </row>
    <row r="63" spans="1:4" s="97" customFormat="1" ht="14.1" customHeight="1" x14ac:dyDescent="0.15">
      <c r="A63" s="131" t="s">
        <v>284</v>
      </c>
      <c r="B63" s="129">
        <v>0</v>
      </c>
      <c r="C63" s="129">
        <v>0</v>
      </c>
      <c r="D63" s="136"/>
    </row>
    <row r="64" spans="1:4" s="97" customFormat="1" ht="14.1" customHeight="1" x14ac:dyDescent="0.15">
      <c r="A64" s="130" t="s">
        <v>285</v>
      </c>
      <c r="B64" s="129">
        <f>SUM(B65:B74)</f>
        <v>2012</v>
      </c>
      <c r="C64" s="129">
        <f>SUM(C65:C74)</f>
        <v>1730</v>
      </c>
      <c r="D64" s="136">
        <f t="shared" si="0"/>
        <v>16.300578034682079</v>
      </c>
    </row>
    <row r="65" spans="1:4" s="97" customFormat="1" ht="14.1" customHeight="1" x14ac:dyDescent="0.15">
      <c r="A65" s="131" t="s">
        <v>246</v>
      </c>
      <c r="B65" s="129">
        <v>1166</v>
      </c>
      <c r="C65" s="129">
        <v>966</v>
      </c>
      <c r="D65" s="136">
        <f t="shared" si="0"/>
        <v>20.703933747412016</v>
      </c>
    </row>
    <row r="66" spans="1:4" s="97" customFormat="1" ht="14.1" customHeight="1" x14ac:dyDescent="0.15">
      <c r="A66" s="131" t="s">
        <v>247</v>
      </c>
      <c r="B66" s="129">
        <v>100</v>
      </c>
      <c r="C66" s="129">
        <v>60</v>
      </c>
      <c r="D66" s="136">
        <f t="shared" si="0"/>
        <v>66.666666666666671</v>
      </c>
    </row>
    <row r="67" spans="1:4" s="97" customFormat="1" ht="14.1" customHeight="1" x14ac:dyDescent="0.15">
      <c r="A67" s="131" t="s">
        <v>248</v>
      </c>
      <c r="B67" s="129">
        <v>0</v>
      </c>
      <c r="C67" s="129">
        <v>0</v>
      </c>
      <c r="D67" s="136"/>
    </row>
    <row r="68" spans="1:4" s="97" customFormat="1" ht="14.1" customHeight="1" x14ac:dyDescent="0.15">
      <c r="A68" s="131" t="s">
        <v>286</v>
      </c>
      <c r="B68" s="129">
        <v>0</v>
      </c>
      <c r="C68" s="129">
        <v>0</v>
      </c>
      <c r="D68" s="136"/>
    </row>
    <row r="69" spans="1:4" s="97" customFormat="1" ht="14.1" customHeight="1" x14ac:dyDescent="0.15">
      <c r="A69" s="131" t="s">
        <v>287</v>
      </c>
      <c r="B69" s="129">
        <v>0</v>
      </c>
      <c r="C69" s="129">
        <v>0</v>
      </c>
      <c r="D69" s="136"/>
    </row>
    <row r="70" spans="1:4" s="97" customFormat="1" ht="14.1" customHeight="1" x14ac:dyDescent="0.15">
      <c r="A70" s="131" t="s">
        <v>288</v>
      </c>
      <c r="B70" s="129">
        <v>100</v>
      </c>
      <c r="C70" s="129">
        <v>100</v>
      </c>
      <c r="D70" s="136">
        <f t="shared" si="0"/>
        <v>0</v>
      </c>
    </row>
    <row r="71" spans="1:4" s="97" customFormat="1" ht="14.1" customHeight="1" x14ac:dyDescent="0.15">
      <c r="A71" s="131" t="s">
        <v>289</v>
      </c>
      <c r="B71" s="129">
        <v>20</v>
      </c>
      <c r="C71" s="129">
        <v>0</v>
      </c>
      <c r="D71" s="136"/>
    </row>
    <row r="72" spans="1:4" s="97" customFormat="1" ht="14.1" customHeight="1" x14ac:dyDescent="0.15">
      <c r="A72" s="131" t="s">
        <v>290</v>
      </c>
      <c r="B72" s="129">
        <v>0</v>
      </c>
      <c r="C72" s="129">
        <v>0</v>
      </c>
      <c r="D72" s="136"/>
    </row>
    <row r="73" spans="1:4" s="97" customFormat="1" ht="14.1" customHeight="1" x14ac:dyDescent="0.15">
      <c r="A73" s="131" t="s">
        <v>255</v>
      </c>
      <c r="B73" s="129">
        <v>0</v>
      </c>
      <c r="C73" s="129">
        <v>0</v>
      </c>
      <c r="D73" s="136"/>
    </row>
    <row r="74" spans="1:4" s="97" customFormat="1" ht="14.1" customHeight="1" x14ac:dyDescent="0.15">
      <c r="A74" s="131" t="s">
        <v>291</v>
      </c>
      <c r="B74" s="129">
        <v>626</v>
      </c>
      <c r="C74" s="129">
        <v>604</v>
      </c>
      <c r="D74" s="136">
        <f t="shared" ref="D74:D131" si="1">(B74/C74-1)*100</f>
        <v>3.6423841059602724</v>
      </c>
    </row>
    <row r="75" spans="1:4" s="97" customFormat="1" ht="14.1" customHeight="1" x14ac:dyDescent="0.15">
      <c r="A75" s="130" t="s">
        <v>292</v>
      </c>
      <c r="B75" s="129">
        <f>SUM(B76:B86)</f>
        <v>5996</v>
      </c>
      <c r="C75" s="129">
        <f>SUM(C76:C86)</f>
        <v>4344</v>
      </c>
      <c r="D75" s="136">
        <f t="shared" si="1"/>
        <v>38.029465930018411</v>
      </c>
    </row>
    <row r="76" spans="1:4" s="97" customFormat="1" ht="14.1" customHeight="1" x14ac:dyDescent="0.15">
      <c r="A76" s="131" t="s">
        <v>246</v>
      </c>
      <c r="B76" s="129">
        <v>0</v>
      </c>
      <c r="C76" s="129">
        <v>0</v>
      </c>
      <c r="D76" s="136"/>
    </row>
    <row r="77" spans="1:4" s="97" customFormat="1" ht="14.1" customHeight="1" x14ac:dyDescent="0.15">
      <c r="A77" s="131" t="s">
        <v>247</v>
      </c>
      <c r="B77" s="129">
        <v>0</v>
      </c>
      <c r="C77" s="129">
        <v>0</v>
      </c>
      <c r="D77" s="136"/>
    </row>
    <row r="78" spans="1:4" s="97" customFormat="1" ht="14.1" customHeight="1" x14ac:dyDescent="0.15">
      <c r="A78" s="131" t="s">
        <v>248</v>
      </c>
      <c r="B78" s="129">
        <v>0</v>
      </c>
      <c r="C78" s="129">
        <v>0</v>
      </c>
      <c r="D78" s="136"/>
    </row>
    <row r="79" spans="1:4" s="97" customFormat="1" ht="14.1" customHeight="1" x14ac:dyDescent="0.15">
      <c r="A79" s="131" t="s">
        <v>293</v>
      </c>
      <c r="B79" s="129">
        <v>0</v>
      </c>
      <c r="C79" s="129">
        <v>0</v>
      </c>
      <c r="D79" s="136"/>
    </row>
    <row r="80" spans="1:4" s="97" customFormat="1" ht="14.1" customHeight="1" x14ac:dyDescent="0.15">
      <c r="A80" s="131" t="s">
        <v>294</v>
      </c>
      <c r="B80" s="129">
        <v>0</v>
      </c>
      <c r="C80" s="129">
        <v>0</v>
      </c>
      <c r="D80" s="136"/>
    </row>
    <row r="81" spans="1:4" s="97" customFormat="1" ht="14.1" customHeight="1" x14ac:dyDescent="0.15">
      <c r="A81" s="131" t="s">
        <v>295</v>
      </c>
      <c r="B81" s="129">
        <v>0</v>
      </c>
      <c r="C81" s="129">
        <v>0</v>
      </c>
      <c r="D81" s="136"/>
    </row>
    <row r="82" spans="1:4" s="97" customFormat="1" ht="14.1" customHeight="1" x14ac:dyDescent="0.15">
      <c r="A82" s="131" t="s">
        <v>296</v>
      </c>
      <c r="B82" s="129">
        <v>0</v>
      </c>
      <c r="C82" s="129">
        <v>0</v>
      </c>
      <c r="D82" s="136"/>
    </row>
    <row r="83" spans="1:4" s="97" customFormat="1" ht="14.1" customHeight="1" x14ac:dyDescent="0.15">
      <c r="A83" s="131" t="s">
        <v>297</v>
      </c>
      <c r="B83" s="129">
        <v>0</v>
      </c>
      <c r="C83" s="129">
        <v>0</v>
      </c>
      <c r="D83" s="136"/>
    </row>
    <row r="84" spans="1:4" s="97" customFormat="1" ht="14.1" customHeight="1" x14ac:dyDescent="0.15">
      <c r="A84" s="131" t="s">
        <v>289</v>
      </c>
      <c r="B84" s="129">
        <v>0</v>
      </c>
      <c r="C84" s="129">
        <v>0</v>
      </c>
      <c r="D84" s="136"/>
    </row>
    <row r="85" spans="1:4" s="97" customFormat="1" ht="14.1" customHeight="1" x14ac:dyDescent="0.15">
      <c r="A85" s="131" t="s">
        <v>255</v>
      </c>
      <c r="B85" s="129">
        <v>0</v>
      </c>
      <c r="C85" s="129">
        <v>0</v>
      </c>
      <c r="D85" s="136"/>
    </row>
    <row r="86" spans="1:4" s="97" customFormat="1" ht="14.1" customHeight="1" x14ac:dyDescent="0.15">
      <c r="A86" s="131" t="s">
        <v>298</v>
      </c>
      <c r="B86" s="129">
        <v>5996</v>
      </c>
      <c r="C86" s="129">
        <v>4344</v>
      </c>
      <c r="D86" s="136">
        <f t="shared" si="1"/>
        <v>38.029465930018411</v>
      </c>
    </row>
    <row r="87" spans="1:4" s="97" customFormat="1" ht="14.1" customHeight="1" x14ac:dyDescent="0.15">
      <c r="A87" s="130" t="s">
        <v>299</v>
      </c>
      <c r="B87" s="129">
        <f>SUM(B88:B95)</f>
        <v>381</v>
      </c>
      <c r="C87" s="129">
        <f>SUM(C88:C95)</f>
        <v>352</v>
      </c>
      <c r="D87" s="136">
        <f t="shared" si="1"/>
        <v>8.2386363636363527</v>
      </c>
    </row>
    <row r="88" spans="1:4" s="97" customFormat="1" ht="14.1" customHeight="1" x14ac:dyDescent="0.15">
      <c r="A88" s="131" t="s">
        <v>246</v>
      </c>
      <c r="B88" s="129">
        <v>336</v>
      </c>
      <c r="C88" s="129">
        <v>278</v>
      </c>
      <c r="D88" s="136">
        <f t="shared" si="1"/>
        <v>20.863309352517987</v>
      </c>
    </row>
    <row r="89" spans="1:4" s="97" customFormat="1" ht="14.1" customHeight="1" x14ac:dyDescent="0.15">
      <c r="A89" s="131" t="s">
        <v>247</v>
      </c>
      <c r="B89" s="129">
        <v>0</v>
      </c>
      <c r="C89" s="129">
        <v>0</v>
      </c>
      <c r="D89" s="136"/>
    </row>
    <row r="90" spans="1:4" s="97" customFormat="1" ht="14.1" customHeight="1" x14ac:dyDescent="0.15">
      <c r="A90" s="131" t="s">
        <v>248</v>
      </c>
      <c r="B90" s="129">
        <v>0</v>
      </c>
      <c r="C90" s="129">
        <v>0</v>
      </c>
      <c r="D90" s="136"/>
    </row>
    <row r="91" spans="1:4" s="97" customFormat="1" ht="14.1" customHeight="1" x14ac:dyDescent="0.15">
      <c r="A91" s="131" t="s">
        <v>300</v>
      </c>
      <c r="B91" s="129">
        <v>43</v>
      </c>
      <c r="C91" s="129">
        <v>61</v>
      </c>
      <c r="D91" s="136">
        <f t="shared" si="1"/>
        <v>-29.508196721311474</v>
      </c>
    </row>
    <row r="92" spans="1:4" s="97" customFormat="1" ht="14.1" customHeight="1" x14ac:dyDescent="0.15">
      <c r="A92" s="131" t="s">
        <v>301</v>
      </c>
      <c r="B92" s="129">
        <v>0</v>
      </c>
      <c r="C92" s="129">
        <v>0</v>
      </c>
      <c r="D92" s="136"/>
    </row>
    <row r="93" spans="1:4" s="97" customFormat="1" ht="14.1" customHeight="1" x14ac:dyDescent="0.15">
      <c r="A93" s="131" t="s">
        <v>289</v>
      </c>
      <c r="B93" s="129">
        <v>0</v>
      </c>
      <c r="C93" s="129">
        <v>0</v>
      </c>
      <c r="D93" s="136"/>
    </row>
    <row r="94" spans="1:4" s="97" customFormat="1" ht="14.1" customHeight="1" x14ac:dyDescent="0.15">
      <c r="A94" s="131" t="s">
        <v>255</v>
      </c>
      <c r="B94" s="129">
        <v>0</v>
      </c>
      <c r="C94" s="129">
        <v>0</v>
      </c>
      <c r="D94" s="136"/>
    </row>
    <row r="95" spans="1:4" s="97" customFormat="1" ht="14.1" customHeight="1" x14ac:dyDescent="0.15">
      <c r="A95" s="131" t="s">
        <v>302</v>
      </c>
      <c r="B95" s="129">
        <v>2</v>
      </c>
      <c r="C95" s="129">
        <v>13</v>
      </c>
      <c r="D95" s="136">
        <f t="shared" si="1"/>
        <v>-84.615384615384613</v>
      </c>
    </row>
    <row r="96" spans="1:4" s="97" customFormat="1" ht="14.1" customHeight="1" x14ac:dyDescent="0.15">
      <c r="A96" s="130" t="s">
        <v>303</v>
      </c>
      <c r="B96" s="129">
        <f>SUM(B97:B105)</f>
        <v>0</v>
      </c>
      <c r="C96" s="129">
        <f>SUM(C97:C105)</f>
        <v>0</v>
      </c>
      <c r="D96" s="136"/>
    </row>
    <row r="97" spans="1:4" s="97" customFormat="1" ht="14.1" customHeight="1" x14ac:dyDescent="0.15">
      <c r="A97" s="131" t="s">
        <v>246</v>
      </c>
      <c r="B97" s="129">
        <v>0</v>
      </c>
      <c r="C97" s="129">
        <v>0</v>
      </c>
      <c r="D97" s="136"/>
    </row>
    <row r="98" spans="1:4" s="97" customFormat="1" ht="14.1" customHeight="1" x14ac:dyDescent="0.15">
      <c r="A98" s="131" t="s">
        <v>247</v>
      </c>
      <c r="B98" s="129">
        <v>0</v>
      </c>
      <c r="C98" s="129">
        <v>0</v>
      </c>
      <c r="D98" s="136"/>
    </row>
    <row r="99" spans="1:4" s="97" customFormat="1" ht="14.1" customHeight="1" x14ac:dyDescent="0.15">
      <c r="A99" s="131" t="s">
        <v>248</v>
      </c>
      <c r="B99" s="129">
        <v>0</v>
      </c>
      <c r="C99" s="129">
        <v>0</v>
      </c>
      <c r="D99" s="136"/>
    </row>
    <row r="100" spans="1:4" s="97" customFormat="1" ht="14.1" customHeight="1" x14ac:dyDescent="0.15">
      <c r="A100" s="131" t="s">
        <v>304</v>
      </c>
      <c r="B100" s="129">
        <v>0</v>
      </c>
      <c r="C100" s="129">
        <v>0</v>
      </c>
      <c r="D100" s="136"/>
    </row>
    <row r="101" spans="1:4" s="97" customFormat="1" ht="14.1" customHeight="1" x14ac:dyDescent="0.15">
      <c r="A101" s="131" t="s">
        <v>305</v>
      </c>
      <c r="B101" s="129">
        <v>0</v>
      </c>
      <c r="C101" s="129">
        <v>0</v>
      </c>
      <c r="D101" s="136"/>
    </row>
    <row r="102" spans="1:4" s="97" customFormat="1" ht="14.1" customHeight="1" x14ac:dyDescent="0.15">
      <c r="A102" s="131" t="s">
        <v>306</v>
      </c>
      <c r="B102" s="129">
        <v>0</v>
      </c>
      <c r="C102" s="129">
        <v>0</v>
      </c>
      <c r="D102" s="136"/>
    </row>
    <row r="103" spans="1:4" s="97" customFormat="1" ht="14.1" customHeight="1" x14ac:dyDescent="0.15">
      <c r="A103" s="131" t="s">
        <v>289</v>
      </c>
      <c r="B103" s="129">
        <v>0</v>
      </c>
      <c r="C103" s="129">
        <v>0</v>
      </c>
      <c r="D103" s="136"/>
    </row>
    <row r="104" spans="1:4" s="97" customFormat="1" ht="14.1" customHeight="1" x14ac:dyDescent="0.15">
      <c r="A104" s="131" t="s">
        <v>255</v>
      </c>
      <c r="B104" s="129">
        <v>0</v>
      </c>
      <c r="C104" s="129">
        <v>0</v>
      </c>
      <c r="D104" s="136"/>
    </row>
    <row r="105" spans="1:4" s="97" customFormat="1" ht="14.1" customHeight="1" x14ac:dyDescent="0.15">
      <c r="A105" s="131" t="s">
        <v>307</v>
      </c>
      <c r="B105" s="129">
        <v>0</v>
      </c>
      <c r="C105" s="129">
        <v>0</v>
      </c>
      <c r="D105" s="136"/>
    </row>
    <row r="106" spans="1:4" s="97" customFormat="1" ht="14.1" customHeight="1" x14ac:dyDescent="0.15">
      <c r="A106" s="130" t="s">
        <v>308</v>
      </c>
      <c r="B106" s="129">
        <f>SUM(B107:B120)</f>
        <v>140</v>
      </c>
      <c r="C106" s="129">
        <f>SUM(C107:C120)</f>
        <v>138</v>
      </c>
      <c r="D106" s="136">
        <f t="shared" si="1"/>
        <v>1.449275362318847</v>
      </c>
    </row>
    <row r="107" spans="1:4" s="97" customFormat="1" ht="14.1" customHeight="1" x14ac:dyDescent="0.15">
      <c r="A107" s="131" t="s">
        <v>246</v>
      </c>
      <c r="B107" s="129">
        <v>127</v>
      </c>
      <c r="C107" s="129">
        <v>111</v>
      </c>
      <c r="D107" s="136">
        <f t="shared" si="1"/>
        <v>14.414414414414424</v>
      </c>
    </row>
    <row r="108" spans="1:4" s="97" customFormat="1" ht="14.1" customHeight="1" x14ac:dyDescent="0.15">
      <c r="A108" s="131" t="s">
        <v>247</v>
      </c>
      <c r="B108" s="129">
        <v>13</v>
      </c>
      <c r="C108" s="129">
        <v>27</v>
      </c>
      <c r="D108" s="136">
        <f t="shared" si="1"/>
        <v>-51.851851851851862</v>
      </c>
    </row>
    <row r="109" spans="1:4" s="97" customFormat="1" ht="14.1" customHeight="1" x14ac:dyDescent="0.15">
      <c r="A109" s="131" t="s">
        <v>248</v>
      </c>
      <c r="B109" s="129">
        <v>0</v>
      </c>
      <c r="C109" s="129">
        <v>0</v>
      </c>
      <c r="D109" s="136"/>
    </row>
    <row r="110" spans="1:4" s="97" customFormat="1" ht="14.1" customHeight="1" x14ac:dyDescent="0.15">
      <c r="A110" s="131" t="s">
        <v>309</v>
      </c>
      <c r="B110" s="129">
        <v>0</v>
      </c>
      <c r="C110" s="129">
        <v>0</v>
      </c>
      <c r="D110" s="136"/>
    </row>
    <row r="111" spans="1:4" s="97" customFormat="1" ht="14.1" customHeight="1" x14ac:dyDescent="0.15">
      <c r="A111" s="131" t="s">
        <v>310</v>
      </c>
      <c r="B111" s="129">
        <v>0</v>
      </c>
      <c r="C111" s="129">
        <v>0</v>
      </c>
      <c r="D111" s="136"/>
    </row>
    <row r="112" spans="1:4" s="97" customFormat="1" ht="14.1" customHeight="1" x14ac:dyDescent="0.15">
      <c r="A112" s="131" t="s">
        <v>311</v>
      </c>
      <c r="B112" s="129">
        <v>0</v>
      </c>
      <c r="C112" s="129">
        <v>0</v>
      </c>
      <c r="D112" s="136"/>
    </row>
    <row r="113" spans="1:4" s="97" customFormat="1" ht="14.1" customHeight="1" x14ac:dyDescent="0.15">
      <c r="A113" s="131" t="s">
        <v>312</v>
      </c>
      <c r="B113" s="129">
        <v>0</v>
      </c>
      <c r="C113" s="129">
        <v>0</v>
      </c>
      <c r="D113" s="136"/>
    </row>
    <row r="114" spans="1:4" s="97" customFormat="1" ht="14.1" customHeight="1" x14ac:dyDescent="0.15">
      <c r="A114" s="131" t="s">
        <v>313</v>
      </c>
      <c r="B114" s="129">
        <v>0</v>
      </c>
      <c r="C114" s="129">
        <v>0</v>
      </c>
      <c r="D114" s="136"/>
    </row>
    <row r="115" spans="1:4" s="97" customFormat="1" ht="14.1" customHeight="1" x14ac:dyDescent="0.15">
      <c r="A115" s="131" t="s">
        <v>314</v>
      </c>
      <c r="B115" s="129">
        <v>0</v>
      </c>
      <c r="C115" s="129">
        <v>0</v>
      </c>
      <c r="D115" s="136"/>
    </row>
    <row r="116" spans="1:4" s="97" customFormat="1" ht="14.1" customHeight="1" x14ac:dyDescent="0.15">
      <c r="A116" s="131" t="s">
        <v>315</v>
      </c>
      <c r="B116" s="129">
        <v>0</v>
      </c>
      <c r="C116" s="129">
        <v>0</v>
      </c>
      <c r="D116" s="136"/>
    </row>
    <row r="117" spans="1:4" s="97" customFormat="1" ht="14.1" customHeight="1" x14ac:dyDescent="0.15">
      <c r="A117" s="131" t="s">
        <v>316</v>
      </c>
      <c r="B117" s="129">
        <v>0</v>
      </c>
      <c r="C117" s="129">
        <v>0</v>
      </c>
      <c r="D117" s="136"/>
    </row>
    <row r="118" spans="1:4" s="97" customFormat="1" ht="14.1" customHeight="1" x14ac:dyDescent="0.15">
      <c r="A118" s="131" t="s">
        <v>317</v>
      </c>
      <c r="B118" s="129">
        <v>0</v>
      </c>
      <c r="C118" s="129">
        <v>0</v>
      </c>
      <c r="D118" s="136"/>
    </row>
    <row r="119" spans="1:4" s="97" customFormat="1" ht="14.1" customHeight="1" x14ac:dyDescent="0.15">
      <c r="A119" s="131" t="s">
        <v>255</v>
      </c>
      <c r="B119" s="129">
        <v>0</v>
      </c>
      <c r="C119" s="129">
        <v>0</v>
      </c>
      <c r="D119" s="136"/>
    </row>
    <row r="120" spans="1:4" s="97" customFormat="1" ht="14.1" customHeight="1" x14ac:dyDescent="0.15">
      <c r="A120" s="131" t="s">
        <v>318</v>
      </c>
      <c r="B120" s="129">
        <v>0</v>
      </c>
      <c r="C120" s="129">
        <v>0</v>
      </c>
      <c r="D120" s="136"/>
    </row>
    <row r="121" spans="1:4" s="97" customFormat="1" ht="14.1" customHeight="1" x14ac:dyDescent="0.15">
      <c r="A121" s="130" t="s">
        <v>319</v>
      </c>
      <c r="B121" s="129">
        <f>SUM(B122:B129)</f>
        <v>1175</v>
      </c>
      <c r="C121" s="129">
        <f>SUM(C122:C129)</f>
        <v>789</v>
      </c>
      <c r="D121" s="136">
        <f t="shared" si="1"/>
        <v>48.922686945500637</v>
      </c>
    </row>
    <row r="122" spans="1:4" s="97" customFormat="1" ht="14.1" customHeight="1" x14ac:dyDescent="0.15">
      <c r="A122" s="131" t="s">
        <v>246</v>
      </c>
      <c r="B122" s="129">
        <v>866</v>
      </c>
      <c r="C122" s="129">
        <v>582</v>
      </c>
      <c r="D122" s="136">
        <f t="shared" si="1"/>
        <v>48.797250859106533</v>
      </c>
    </row>
    <row r="123" spans="1:4" s="97" customFormat="1" ht="14.1" customHeight="1" x14ac:dyDescent="0.15">
      <c r="A123" s="131" t="s">
        <v>247</v>
      </c>
      <c r="B123" s="129">
        <v>309</v>
      </c>
      <c r="C123" s="129">
        <v>207</v>
      </c>
      <c r="D123" s="136">
        <f t="shared" si="1"/>
        <v>49.275362318840578</v>
      </c>
    </row>
    <row r="124" spans="1:4" s="97" customFormat="1" ht="14.1" customHeight="1" x14ac:dyDescent="0.15">
      <c r="A124" s="131" t="s">
        <v>248</v>
      </c>
      <c r="B124" s="129">
        <v>0</v>
      </c>
      <c r="C124" s="129">
        <v>0</v>
      </c>
      <c r="D124" s="136"/>
    </row>
    <row r="125" spans="1:4" s="97" customFormat="1" ht="14.1" customHeight="1" x14ac:dyDescent="0.15">
      <c r="A125" s="131" t="s">
        <v>320</v>
      </c>
      <c r="B125" s="129">
        <v>0</v>
      </c>
      <c r="C125" s="129">
        <v>0</v>
      </c>
      <c r="D125" s="136"/>
    </row>
    <row r="126" spans="1:4" s="97" customFormat="1" ht="14.1" customHeight="1" x14ac:dyDescent="0.15">
      <c r="A126" s="131" t="s">
        <v>321</v>
      </c>
      <c r="B126" s="129">
        <v>0</v>
      </c>
      <c r="C126" s="129">
        <v>0</v>
      </c>
      <c r="D126" s="136"/>
    </row>
    <row r="127" spans="1:4" s="97" customFormat="1" ht="14.1" customHeight="1" x14ac:dyDescent="0.15">
      <c r="A127" s="131" t="s">
        <v>322</v>
      </c>
      <c r="B127" s="129">
        <v>0</v>
      </c>
      <c r="C127" s="129">
        <v>0</v>
      </c>
      <c r="D127" s="136"/>
    </row>
    <row r="128" spans="1:4" s="97" customFormat="1" ht="14.1" customHeight="1" x14ac:dyDescent="0.15">
      <c r="A128" s="131" t="s">
        <v>255</v>
      </c>
      <c r="B128" s="129">
        <v>0</v>
      </c>
      <c r="C128" s="129">
        <v>0</v>
      </c>
      <c r="D128" s="136"/>
    </row>
    <row r="129" spans="1:4" s="97" customFormat="1" ht="14.1" customHeight="1" x14ac:dyDescent="0.15">
      <c r="A129" s="131" t="s">
        <v>323</v>
      </c>
      <c r="B129" s="129">
        <v>0</v>
      </c>
      <c r="C129" s="129">
        <v>0</v>
      </c>
      <c r="D129" s="136"/>
    </row>
    <row r="130" spans="1:4" s="97" customFormat="1" ht="14.1" customHeight="1" x14ac:dyDescent="0.15">
      <c r="A130" s="130" t="s">
        <v>324</v>
      </c>
      <c r="B130" s="129">
        <f>SUM(B131:B140)</f>
        <v>1000</v>
      </c>
      <c r="C130" s="129">
        <f>SUM(C131:C140)</f>
        <v>1479</v>
      </c>
      <c r="D130" s="136">
        <f t="shared" si="1"/>
        <v>-32.386747802569303</v>
      </c>
    </row>
    <row r="131" spans="1:4" s="97" customFormat="1" ht="14.1" customHeight="1" x14ac:dyDescent="0.15">
      <c r="A131" s="131" t="s">
        <v>246</v>
      </c>
      <c r="B131" s="129">
        <v>441</v>
      </c>
      <c r="C131" s="129">
        <v>309</v>
      </c>
      <c r="D131" s="136">
        <f t="shared" si="1"/>
        <v>42.71844660194175</v>
      </c>
    </row>
    <row r="132" spans="1:4" s="97" customFormat="1" ht="14.1" customHeight="1" x14ac:dyDescent="0.15">
      <c r="A132" s="131" t="s">
        <v>247</v>
      </c>
      <c r="B132" s="129">
        <v>0</v>
      </c>
      <c r="C132" s="129">
        <v>0</v>
      </c>
      <c r="D132" s="136"/>
    </row>
    <row r="133" spans="1:4" s="97" customFormat="1" ht="14.1" customHeight="1" x14ac:dyDescent="0.15">
      <c r="A133" s="131" t="s">
        <v>248</v>
      </c>
      <c r="B133" s="129">
        <v>0</v>
      </c>
      <c r="C133" s="129">
        <v>0</v>
      </c>
      <c r="D133" s="136"/>
    </row>
    <row r="134" spans="1:4" s="97" customFormat="1" ht="14.1" customHeight="1" x14ac:dyDescent="0.15">
      <c r="A134" s="131" t="s">
        <v>325</v>
      </c>
      <c r="B134" s="129">
        <v>0</v>
      </c>
      <c r="C134" s="129">
        <v>0</v>
      </c>
      <c r="D134" s="136"/>
    </row>
    <row r="135" spans="1:4" s="97" customFormat="1" ht="14.1" customHeight="1" x14ac:dyDescent="0.15">
      <c r="A135" s="131" t="s">
        <v>326</v>
      </c>
      <c r="B135" s="129">
        <v>0</v>
      </c>
      <c r="C135" s="129">
        <v>0</v>
      </c>
      <c r="D135" s="136"/>
    </row>
    <row r="136" spans="1:4" s="97" customFormat="1" ht="14.1" customHeight="1" x14ac:dyDescent="0.15">
      <c r="A136" s="131" t="s">
        <v>327</v>
      </c>
      <c r="B136" s="129">
        <v>0</v>
      </c>
      <c r="C136" s="129">
        <v>0</v>
      </c>
      <c r="D136" s="136"/>
    </row>
    <row r="137" spans="1:4" s="97" customFormat="1" ht="14.1" customHeight="1" x14ac:dyDescent="0.15">
      <c r="A137" s="131" t="s">
        <v>328</v>
      </c>
      <c r="B137" s="129">
        <v>0</v>
      </c>
      <c r="C137" s="129">
        <v>0</v>
      </c>
      <c r="D137" s="136"/>
    </row>
    <row r="138" spans="1:4" s="97" customFormat="1" ht="14.1" customHeight="1" x14ac:dyDescent="0.15">
      <c r="A138" s="131" t="s">
        <v>329</v>
      </c>
      <c r="B138" s="129">
        <v>8</v>
      </c>
      <c r="C138" s="129">
        <v>13</v>
      </c>
      <c r="D138" s="136">
        <f t="shared" ref="D138:D140" si="2">(B138/C138-1)*100</f>
        <v>-38.46153846153846</v>
      </c>
    </row>
    <row r="139" spans="1:4" s="97" customFormat="1" ht="14.1" customHeight="1" x14ac:dyDescent="0.15">
      <c r="A139" s="131" t="s">
        <v>255</v>
      </c>
      <c r="B139" s="129">
        <v>0</v>
      </c>
      <c r="C139" s="129">
        <v>0</v>
      </c>
      <c r="D139" s="136"/>
    </row>
    <row r="140" spans="1:4" s="97" customFormat="1" ht="14.1" customHeight="1" x14ac:dyDescent="0.15">
      <c r="A140" s="131" t="s">
        <v>330</v>
      </c>
      <c r="B140" s="129">
        <v>551</v>
      </c>
      <c r="C140" s="129">
        <v>1157</v>
      </c>
      <c r="D140" s="136">
        <f t="shared" si="2"/>
        <v>-52.376836646499569</v>
      </c>
    </row>
    <row r="141" spans="1:4" s="97" customFormat="1" ht="14.1" customHeight="1" x14ac:dyDescent="0.15">
      <c r="A141" s="130" t="s">
        <v>331</v>
      </c>
      <c r="B141" s="129">
        <f>SUM(B142:B152)</f>
        <v>0</v>
      </c>
      <c r="C141" s="129">
        <f>SUM(C142:C152)</f>
        <v>0</v>
      </c>
      <c r="D141" s="136"/>
    </row>
    <row r="142" spans="1:4" s="97" customFormat="1" ht="14.1" customHeight="1" x14ac:dyDescent="0.15">
      <c r="A142" s="131" t="s">
        <v>246</v>
      </c>
      <c r="B142" s="129">
        <v>0</v>
      </c>
      <c r="C142" s="129">
        <v>0</v>
      </c>
      <c r="D142" s="136"/>
    </row>
    <row r="143" spans="1:4" s="97" customFormat="1" ht="14.1" customHeight="1" x14ac:dyDescent="0.15">
      <c r="A143" s="131" t="s">
        <v>247</v>
      </c>
      <c r="B143" s="129">
        <v>0</v>
      </c>
      <c r="C143" s="129">
        <v>0</v>
      </c>
      <c r="D143" s="136"/>
    </row>
    <row r="144" spans="1:4" s="97" customFormat="1" ht="14.1" customHeight="1" x14ac:dyDescent="0.15">
      <c r="A144" s="131" t="s">
        <v>248</v>
      </c>
      <c r="B144" s="129">
        <v>0</v>
      </c>
      <c r="C144" s="129">
        <v>0</v>
      </c>
      <c r="D144" s="136"/>
    </row>
    <row r="145" spans="1:4" s="97" customFormat="1" ht="14.1" customHeight="1" x14ac:dyDescent="0.15">
      <c r="A145" s="131" t="s">
        <v>332</v>
      </c>
      <c r="B145" s="129">
        <v>0</v>
      </c>
      <c r="C145" s="129">
        <v>0</v>
      </c>
      <c r="D145" s="136"/>
    </row>
    <row r="146" spans="1:4" s="97" customFormat="1" ht="14.1" customHeight="1" x14ac:dyDescent="0.15">
      <c r="A146" s="131" t="s">
        <v>333</v>
      </c>
      <c r="B146" s="129">
        <v>0</v>
      </c>
      <c r="C146" s="129">
        <v>0</v>
      </c>
      <c r="D146" s="136"/>
    </row>
    <row r="147" spans="1:4" s="97" customFormat="1" ht="14.1" customHeight="1" x14ac:dyDescent="0.15">
      <c r="A147" s="131" t="s">
        <v>334</v>
      </c>
      <c r="B147" s="129">
        <v>0</v>
      </c>
      <c r="C147" s="129">
        <v>0</v>
      </c>
      <c r="D147" s="136"/>
    </row>
    <row r="148" spans="1:4" s="97" customFormat="1" ht="14.1" customHeight="1" x14ac:dyDescent="0.15">
      <c r="A148" s="131" t="s">
        <v>335</v>
      </c>
      <c r="B148" s="129">
        <v>0</v>
      </c>
      <c r="C148" s="129">
        <v>0</v>
      </c>
      <c r="D148" s="136"/>
    </row>
    <row r="149" spans="1:4" s="97" customFormat="1" ht="14.1" customHeight="1" x14ac:dyDescent="0.15">
      <c r="A149" s="131" t="s">
        <v>336</v>
      </c>
      <c r="B149" s="129">
        <v>0</v>
      </c>
      <c r="C149" s="129">
        <v>0</v>
      </c>
      <c r="D149" s="136"/>
    </row>
    <row r="150" spans="1:4" s="97" customFormat="1" ht="14.1" customHeight="1" x14ac:dyDescent="0.15">
      <c r="A150" s="131" t="s">
        <v>337</v>
      </c>
      <c r="B150" s="129">
        <v>0</v>
      </c>
      <c r="C150" s="129">
        <v>0</v>
      </c>
      <c r="D150" s="136"/>
    </row>
    <row r="151" spans="1:4" s="97" customFormat="1" ht="14.1" customHeight="1" x14ac:dyDescent="0.15">
      <c r="A151" s="131" t="s">
        <v>255</v>
      </c>
      <c r="B151" s="129">
        <v>0</v>
      </c>
      <c r="C151" s="129">
        <v>0</v>
      </c>
      <c r="D151" s="136"/>
    </row>
    <row r="152" spans="1:4" s="97" customFormat="1" ht="14.1" customHeight="1" x14ac:dyDescent="0.15">
      <c r="A152" s="131" t="s">
        <v>338</v>
      </c>
      <c r="B152" s="129">
        <v>0</v>
      </c>
      <c r="C152" s="129">
        <v>0</v>
      </c>
      <c r="D152" s="136"/>
    </row>
    <row r="153" spans="1:4" s="97" customFormat="1" ht="14.1" customHeight="1" x14ac:dyDescent="0.15">
      <c r="A153" s="130" t="s">
        <v>339</v>
      </c>
      <c r="B153" s="129">
        <f>SUM(B154:B162)</f>
        <v>20</v>
      </c>
      <c r="C153" s="129">
        <f>SUM(C154:C162)</f>
        <v>0</v>
      </c>
      <c r="D153" s="136"/>
    </row>
    <row r="154" spans="1:4" s="97" customFormat="1" ht="14.1" customHeight="1" x14ac:dyDescent="0.15">
      <c r="A154" s="131" t="s">
        <v>246</v>
      </c>
      <c r="B154" s="129">
        <v>0</v>
      </c>
      <c r="C154" s="129">
        <v>0</v>
      </c>
      <c r="D154" s="136"/>
    </row>
    <row r="155" spans="1:4" s="97" customFormat="1" ht="14.1" customHeight="1" x14ac:dyDescent="0.15">
      <c r="A155" s="131" t="s">
        <v>247</v>
      </c>
      <c r="B155" s="129">
        <v>0</v>
      </c>
      <c r="C155" s="129">
        <v>0</v>
      </c>
      <c r="D155" s="136"/>
    </row>
    <row r="156" spans="1:4" s="97" customFormat="1" ht="14.1" customHeight="1" x14ac:dyDescent="0.15">
      <c r="A156" s="131" t="s">
        <v>248</v>
      </c>
      <c r="B156" s="129">
        <v>0</v>
      </c>
      <c r="C156" s="129">
        <v>0</v>
      </c>
      <c r="D156" s="136"/>
    </row>
    <row r="157" spans="1:4" s="97" customFormat="1" ht="14.1" customHeight="1" x14ac:dyDescent="0.15">
      <c r="A157" s="131" t="s">
        <v>340</v>
      </c>
      <c r="B157" s="129">
        <v>0</v>
      </c>
      <c r="C157" s="129">
        <v>0</v>
      </c>
      <c r="D157" s="136"/>
    </row>
    <row r="158" spans="1:4" s="97" customFormat="1" ht="14.1" customHeight="1" x14ac:dyDescent="0.15">
      <c r="A158" s="131" t="s">
        <v>341</v>
      </c>
      <c r="B158" s="129">
        <v>0</v>
      </c>
      <c r="C158" s="129">
        <v>0</v>
      </c>
      <c r="D158" s="136"/>
    </row>
    <row r="159" spans="1:4" s="97" customFormat="1" ht="14.1" customHeight="1" x14ac:dyDescent="0.15">
      <c r="A159" s="131" t="s">
        <v>342</v>
      </c>
      <c r="B159" s="129">
        <v>0</v>
      </c>
      <c r="C159" s="129">
        <v>0</v>
      </c>
      <c r="D159" s="136"/>
    </row>
    <row r="160" spans="1:4" s="97" customFormat="1" ht="14.1" customHeight="1" x14ac:dyDescent="0.15">
      <c r="A160" s="131" t="s">
        <v>289</v>
      </c>
      <c r="B160" s="129">
        <v>0</v>
      </c>
      <c r="C160" s="129">
        <v>0</v>
      </c>
      <c r="D160" s="136"/>
    </row>
    <row r="161" spans="1:4" s="97" customFormat="1" ht="14.1" customHeight="1" x14ac:dyDescent="0.15">
      <c r="A161" s="131" t="s">
        <v>255</v>
      </c>
      <c r="B161" s="129">
        <v>0</v>
      </c>
      <c r="C161" s="129">
        <v>0</v>
      </c>
      <c r="D161" s="136"/>
    </row>
    <row r="162" spans="1:4" s="97" customFormat="1" ht="14.1" customHeight="1" x14ac:dyDescent="0.15">
      <c r="A162" s="131" t="s">
        <v>343</v>
      </c>
      <c r="B162" s="129">
        <v>20</v>
      </c>
      <c r="C162" s="129">
        <v>0</v>
      </c>
      <c r="D162" s="136"/>
    </row>
    <row r="163" spans="1:4" s="97" customFormat="1" ht="14.1" customHeight="1" x14ac:dyDescent="0.15">
      <c r="A163" s="130" t="s">
        <v>344</v>
      </c>
      <c r="B163" s="129">
        <f>SUM(B164:B175)</f>
        <v>0</v>
      </c>
      <c r="C163" s="129">
        <f>SUM(C164:C175)</f>
        <v>0</v>
      </c>
      <c r="D163" s="136"/>
    </row>
    <row r="164" spans="1:4" s="97" customFormat="1" ht="14.1" customHeight="1" x14ac:dyDescent="0.15">
      <c r="A164" s="131" t="s">
        <v>246</v>
      </c>
      <c r="B164" s="129">
        <v>0</v>
      </c>
      <c r="C164" s="129">
        <v>0</v>
      </c>
      <c r="D164" s="136"/>
    </row>
    <row r="165" spans="1:4" s="97" customFormat="1" ht="14.1" customHeight="1" x14ac:dyDescent="0.15">
      <c r="A165" s="131" t="s">
        <v>247</v>
      </c>
      <c r="B165" s="129">
        <v>0</v>
      </c>
      <c r="C165" s="129">
        <v>0</v>
      </c>
      <c r="D165" s="136"/>
    </row>
    <row r="166" spans="1:4" s="97" customFormat="1" ht="14.1" customHeight="1" x14ac:dyDescent="0.15">
      <c r="A166" s="131" t="s">
        <v>248</v>
      </c>
      <c r="B166" s="129">
        <v>0</v>
      </c>
      <c r="C166" s="129">
        <v>0</v>
      </c>
      <c r="D166" s="136"/>
    </row>
    <row r="167" spans="1:4" s="97" customFormat="1" ht="14.1" customHeight="1" x14ac:dyDescent="0.15">
      <c r="A167" s="131" t="s">
        <v>345</v>
      </c>
      <c r="B167" s="129">
        <v>0</v>
      </c>
      <c r="C167" s="129">
        <v>0</v>
      </c>
      <c r="D167" s="136"/>
    </row>
    <row r="168" spans="1:4" s="97" customFormat="1" ht="14.1" customHeight="1" x14ac:dyDescent="0.15">
      <c r="A168" s="131" t="s">
        <v>346</v>
      </c>
      <c r="B168" s="129">
        <v>0</v>
      </c>
      <c r="C168" s="129">
        <v>0</v>
      </c>
      <c r="D168" s="136"/>
    </row>
    <row r="169" spans="1:4" s="97" customFormat="1" ht="14.1" customHeight="1" x14ac:dyDescent="0.15">
      <c r="A169" s="131" t="s">
        <v>347</v>
      </c>
      <c r="B169" s="129">
        <v>0</v>
      </c>
      <c r="C169" s="129">
        <v>0</v>
      </c>
      <c r="D169" s="136"/>
    </row>
    <row r="170" spans="1:4" s="97" customFormat="1" ht="14.1" customHeight="1" x14ac:dyDescent="0.15">
      <c r="A170" s="131" t="s">
        <v>348</v>
      </c>
      <c r="B170" s="129">
        <v>0</v>
      </c>
      <c r="C170" s="129">
        <v>0</v>
      </c>
      <c r="D170" s="136"/>
    </row>
    <row r="171" spans="1:4" s="97" customFormat="1" ht="14.1" customHeight="1" x14ac:dyDescent="0.15">
      <c r="A171" s="131" t="s">
        <v>349</v>
      </c>
      <c r="B171" s="129">
        <v>0</v>
      </c>
      <c r="C171" s="129">
        <v>0</v>
      </c>
      <c r="D171" s="136"/>
    </row>
    <row r="172" spans="1:4" s="97" customFormat="1" ht="14.1" customHeight="1" x14ac:dyDescent="0.15">
      <c r="A172" s="131" t="s">
        <v>350</v>
      </c>
      <c r="B172" s="129">
        <v>0</v>
      </c>
      <c r="C172" s="129">
        <v>0</v>
      </c>
      <c r="D172" s="136"/>
    </row>
    <row r="173" spans="1:4" s="97" customFormat="1" ht="14.1" customHeight="1" x14ac:dyDescent="0.15">
      <c r="A173" s="131" t="s">
        <v>289</v>
      </c>
      <c r="B173" s="129">
        <v>0</v>
      </c>
      <c r="C173" s="129">
        <v>0</v>
      </c>
      <c r="D173" s="136"/>
    </row>
    <row r="174" spans="1:4" s="97" customFormat="1" ht="14.1" customHeight="1" x14ac:dyDescent="0.15">
      <c r="A174" s="131" t="s">
        <v>255</v>
      </c>
      <c r="B174" s="129">
        <v>0</v>
      </c>
      <c r="C174" s="129">
        <v>0</v>
      </c>
      <c r="D174" s="136"/>
    </row>
    <row r="175" spans="1:4" s="97" customFormat="1" ht="14.1" customHeight="1" x14ac:dyDescent="0.15">
      <c r="A175" s="131" t="s">
        <v>351</v>
      </c>
      <c r="B175" s="129">
        <v>0</v>
      </c>
      <c r="C175" s="129">
        <v>0</v>
      </c>
      <c r="D175" s="136"/>
    </row>
    <row r="176" spans="1:4" s="97" customFormat="1" ht="14.1" customHeight="1" x14ac:dyDescent="0.15">
      <c r="A176" s="130" t="s">
        <v>352</v>
      </c>
      <c r="B176" s="129">
        <f>SUM(B177:B182)</f>
        <v>0</v>
      </c>
      <c r="C176" s="129">
        <f>SUM(C177:C182)</f>
        <v>0</v>
      </c>
      <c r="D176" s="136"/>
    </row>
    <row r="177" spans="1:4" s="97" customFormat="1" ht="14.1" customHeight="1" x14ac:dyDescent="0.15">
      <c r="A177" s="131" t="s">
        <v>246</v>
      </c>
      <c r="B177" s="129">
        <v>0</v>
      </c>
      <c r="C177" s="129">
        <v>0</v>
      </c>
      <c r="D177" s="136"/>
    </row>
    <row r="178" spans="1:4" s="97" customFormat="1" ht="14.1" customHeight="1" x14ac:dyDescent="0.15">
      <c r="A178" s="131" t="s">
        <v>247</v>
      </c>
      <c r="B178" s="129">
        <v>0</v>
      </c>
      <c r="C178" s="129">
        <v>0</v>
      </c>
      <c r="D178" s="136"/>
    </row>
    <row r="179" spans="1:4" s="97" customFormat="1" ht="14.1" customHeight="1" x14ac:dyDescent="0.15">
      <c r="A179" s="131" t="s">
        <v>248</v>
      </c>
      <c r="B179" s="129">
        <v>0</v>
      </c>
      <c r="C179" s="129">
        <v>0</v>
      </c>
      <c r="D179" s="136"/>
    </row>
    <row r="180" spans="1:4" s="97" customFormat="1" ht="14.1" customHeight="1" x14ac:dyDescent="0.15">
      <c r="A180" s="131" t="s">
        <v>353</v>
      </c>
      <c r="B180" s="129">
        <v>0</v>
      </c>
      <c r="C180" s="129">
        <v>0</v>
      </c>
      <c r="D180" s="136"/>
    </row>
    <row r="181" spans="1:4" s="97" customFormat="1" ht="14.1" customHeight="1" x14ac:dyDescent="0.15">
      <c r="A181" s="131" t="s">
        <v>255</v>
      </c>
      <c r="B181" s="129">
        <v>0</v>
      </c>
      <c r="C181" s="129">
        <v>0</v>
      </c>
      <c r="D181" s="136"/>
    </row>
    <row r="182" spans="1:4" s="97" customFormat="1" ht="14.1" customHeight="1" x14ac:dyDescent="0.15">
      <c r="A182" s="131" t="s">
        <v>354</v>
      </c>
      <c r="B182" s="129">
        <v>0</v>
      </c>
      <c r="C182" s="129">
        <v>0</v>
      </c>
      <c r="D182" s="136"/>
    </row>
    <row r="183" spans="1:4" s="97" customFormat="1" ht="14.1" customHeight="1" x14ac:dyDescent="0.15">
      <c r="A183" s="130" t="s">
        <v>355</v>
      </c>
      <c r="B183" s="129">
        <f>SUM(B184:B189)</f>
        <v>0</v>
      </c>
      <c r="C183" s="129">
        <f>SUM(C184:C189)</f>
        <v>0</v>
      </c>
      <c r="D183" s="136"/>
    </row>
    <row r="184" spans="1:4" s="97" customFormat="1" ht="14.1" customHeight="1" x14ac:dyDescent="0.15">
      <c r="A184" s="131" t="s">
        <v>246</v>
      </c>
      <c r="B184" s="129">
        <v>0</v>
      </c>
      <c r="C184" s="129">
        <v>0</v>
      </c>
      <c r="D184" s="136"/>
    </row>
    <row r="185" spans="1:4" s="97" customFormat="1" ht="14.1" customHeight="1" x14ac:dyDescent="0.15">
      <c r="A185" s="131" t="s">
        <v>247</v>
      </c>
      <c r="B185" s="129">
        <v>0</v>
      </c>
      <c r="C185" s="129">
        <v>0</v>
      </c>
      <c r="D185" s="136"/>
    </row>
    <row r="186" spans="1:4" s="97" customFormat="1" ht="14.1" customHeight="1" x14ac:dyDescent="0.15">
      <c r="A186" s="131" t="s">
        <v>248</v>
      </c>
      <c r="B186" s="129">
        <v>0</v>
      </c>
      <c r="C186" s="129">
        <v>0</v>
      </c>
      <c r="D186" s="136"/>
    </row>
    <row r="187" spans="1:4" s="97" customFormat="1" ht="14.1" customHeight="1" x14ac:dyDescent="0.15">
      <c r="A187" s="131" t="s">
        <v>356</v>
      </c>
      <c r="B187" s="129">
        <v>0</v>
      </c>
      <c r="C187" s="129">
        <v>0</v>
      </c>
      <c r="D187" s="136"/>
    </row>
    <row r="188" spans="1:4" s="97" customFormat="1" ht="14.1" customHeight="1" x14ac:dyDescent="0.15">
      <c r="A188" s="131" t="s">
        <v>255</v>
      </c>
      <c r="B188" s="129">
        <v>0</v>
      </c>
      <c r="C188" s="129">
        <v>0</v>
      </c>
      <c r="D188" s="136"/>
    </row>
    <row r="189" spans="1:4" s="97" customFormat="1" ht="14.1" customHeight="1" x14ac:dyDescent="0.15">
      <c r="A189" s="131" t="s">
        <v>357</v>
      </c>
      <c r="B189" s="129">
        <v>0</v>
      </c>
      <c r="C189" s="129">
        <v>0</v>
      </c>
      <c r="D189" s="136"/>
    </row>
    <row r="190" spans="1:4" s="97" customFormat="1" ht="14.1" customHeight="1" x14ac:dyDescent="0.15">
      <c r="A190" s="130" t="s">
        <v>358</v>
      </c>
      <c r="B190" s="129">
        <f>SUM(B191:B198)</f>
        <v>0</v>
      </c>
      <c r="C190" s="129">
        <f>SUM(C191:C198)</f>
        <v>0</v>
      </c>
      <c r="D190" s="136"/>
    </row>
    <row r="191" spans="1:4" s="97" customFormat="1" ht="14.1" customHeight="1" x14ac:dyDescent="0.15">
      <c r="A191" s="131" t="s">
        <v>246</v>
      </c>
      <c r="B191" s="129">
        <v>0</v>
      </c>
      <c r="C191" s="129">
        <v>0</v>
      </c>
      <c r="D191" s="136"/>
    </row>
    <row r="192" spans="1:4" s="97" customFormat="1" ht="14.1" customHeight="1" x14ac:dyDescent="0.15">
      <c r="A192" s="131" t="s">
        <v>247</v>
      </c>
      <c r="B192" s="129">
        <v>0</v>
      </c>
      <c r="C192" s="129">
        <v>0</v>
      </c>
      <c r="D192" s="136"/>
    </row>
    <row r="193" spans="1:4" s="97" customFormat="1" ht="14.1" customHeight="1" x14ac:dyDescent="0.15">
      <c r="A193" s="131" t="s">
        <v>248</v>
      </c>
      <c r="B193" s="129">
        <v>0</v>
      </c>
      <c r="C193" s="129">
        <v>0</v>
      </c>
      <c r="D193" s="136"/>
    </row>
    <row r="194" spans="1:4" s="97" customFormat="1" ht="14.1" customHeight="1" x14ac:dyDescent="0.15">
      <c r="A194" s="131" t="s">
        <v>359</v>
      </c>
      <c r="B194" s="129">
        <v>0</v>
      </c>
      <c r="C194" s="129">
        <v>0</v>
      </c>
      <c r="D194" s="136"/>
    </row>
    <row r="195" spans="1:4" s="97" customFormat="1" ht="14.1" customHeight="1" x14ac:dyDescent="0.15">
      <c r="A195" s="131" t="s">
        <v>360</v>
      </c>
      <c r="B195" s="129">
        <v>0</v>
      </c>
      <c r="C195" s="129">
        <v>0</v>
      </c>
      <c r="D195" s="136"/>
    </row>
    <row r="196" spans="1:4" s="97" customFormat="1" ht="14.1" customHeight="1" x14ac:dyDescent="0.15">
      <c r="A196" s="131" t="s">
        <v>361</v>
      </c>
      <c r="B196" s="129">
        <v>0</v>
      </c>
      <c r="C196" s="129">
        <v>0</v>
      </c>
      <c r="D196" s="136"/>
    </row>
    <row r="197" spans="1:4" s="97" customFormat="1" ht="14.1" customHeight="1" x14ac:dyDescent="0.15">
      <c r="A197" s="131" t="s">
        <v>255</v>
      </c>
      <c r="B197" s="129">
        <v>0</v>
      </c>
      <c r="C197" s="129">
        <v>0</v>
      </c>
      <c r="D197" s="136"/>
    </row>
    <row r="198" spans="1:4" s="97" customFormat="1" ht="14.1" customHeight="1" x14ac:dyDescent="0.15">
      <c r="A198" s="131" t="s">
        <v>362</v>
      </c>
      <c r="B198" s="129">
        <v>0</v>
      </c>
      <c r="C198" s="129">
        <v>0</v>
      </c>
      <c r="D198" s="136"/>
    </row>
    <row r="199" spans="1:4" s="97" customFormat="1" ht="14.1" customHeight="1" x14ac:dyDescent="0.15">
      <c r="A199" s="130" t="s">
        <v>363</v>
      </c>
      <c r="B199" s="129">
        <f>SUM(B200:B204)</f>
        <v>364</v>
      </c>
      <c r="C199" s="129">
        <f>SUM(C200:C204)</f>
        <v>214</v>
      </c>
      <c r="D199" s="136">
        <f t="shared" ref="D199:D259" si="3">(B199/C199-1)*100</f>
        <v>70.09345794392523</v>
      </c>
    </row>
    <row r="200" spans="1:4" s="97" customFormat="1" ht="14.1" customHeight="1" x14ac:dyDescent="0.15">
      <c r="A200" s="131" t="s">
        <v>246</v>
      </c>
      <c r="B200" s="129">
        <v>251</v>
      </c>
      <c r="C200" s="129">
        <v>190</v>
      </c>
      <c r="D200" s="136">
        <f t="shared" si="3"/>
        <v>32.105263157894747</v>
      </c>
    </row>
    <row r="201" spans="1:4" s="97" customFormat="1" ht="14.1" customHeight="1" x14ac:dyDescent="0.15">
      <c r="A201" s="131" t="s">
        <v>247</v>
      </c>
      <c r="B201" s="129">
        <v>0</v>
      </c>
      <c r="C201" s="129">
        <v>0</v>
      </c>
      <c r="D201" s="136"/>
    </row>
    <row r="202" spans="1:4" s="97" customFormat="1" ht="14.1" customHeight="1" x14ac:dyDescent="0.15">
      <c r="A202" s="131" t="s">
        <v>248</v>
      </c>
      <c r="B202" s="129">
        <v>0</v>
      </c>
      <c r="C202" s="129">
        <v>0</v>
      </c>
      <c r="D202" s="136"/>
    </row>
    <row r="203" spans="1:4" s="97" customFormat="1" ht="14.1" customHeight="1" x14ac:dyDescent="0.15">
      <c r="A203" s="131" t="s">
        <v>364</v>
      </c>
      <c r="B203" s="129">
        <v>113</v>
      </c>
      <c r="C203" s="129">
        <v>24</v>
      </c>
      <c r="D203" s="136">
        <f t="shared" si="3"/>
        <v>370.83333333333331</v>
      </c>
    </row>
    <row r="204" spans="1:4" s="97" customFormat="1" ht="14.1" customHeight="1" x14ac:dyDescent="0.15">
      <c r="A204" s="131" t="s">
        <v>365</v>
      </c>
      <c r="B204" s="129">
        <v>0</v>
      </c>
      <c r="C204" s="129">
        <v>0</v>
      </c>
      <c r="D204" s="136"/>
    </row>
    <row r="205" spans="1:4" s="97" customFormat="1" ht="14.1" customHeight="1" x14ac:dyDescent="0.15">
      <c r="A205" s="130" t="s">
        <v>366</v>
      </c>
      <c r="B205" s="129">
        <f>SUM(B206:B211)</f>
        <v>131</v>
      </c>
      <c r="C205" s="129">
        <f>SUM(C206:C211)</f>
        <v>118</v>
      </c>
      <c r="D205" s="136">
        <f t="shared" si="3"/>
        <v>11.016949152542367</v>
      </c>
    </row>
    <row r="206" spans="1:4" s="97" customFormat="1" ht="14.1" customHeight="1" x14ac:dyDescent="0.15">
      <c r="A206" s="131" t="s">
        <v>246</v>
      </c>
      <c r="B206" s="129">
        <v>104</v>
      </c>
      <c r="C206" s="129">
        <v>101</v>
      </c>
      <c r="D206" s="136">
        <f t="shared" si="3"/>
        <v>2.9702970297029729</v>
      </c>
    </row>
    <row r="207" spans="1:4" s="97" customFormat="1" ht="14.1" customHeight="1" x14ac:dyDescent="0.15">
      <c r="A207" s="131" t="s">
        <v>247</v>
      </c>
      <c r="B207" s="129">
        <v>27</v>
      </c>
      <c r="C207" s="129">
        <v>17</v>
      </c>
      <c r="D207" s="136">
        <f t="shared" si="3"/>
        <v>58.823529411764696</v>
      </c>
    </row>
    <row r="208" spans="1:4" s="97" customFormat="1" ht="14.1" customHeight="1" x14ac:dyDescent="0.15">
      <c r="A208" s="131" t="s">
        <v>248</v>
      </c>
      <c r="B208" s="129">
        <v>0</v>
      </c>
      <c r="C208" s="129">
        <v>0</v>
      </c>
      <c r="D208" s="136"/>
    </row>
    <row r="209" spans="1:4" s="97" customFormat="1" ht="14.1" customHeight="1" x14ac:dyDescent="0.15">
      <c r="A209" s="131" t="s">
        <v>260</v>
      </c>
      <c r="B209" s="129">
        <v>0</v>
      </c>
      <c r="C209" s="129">
        <v>0</v>
      </c>
      <c r="D209" s="136"/>
    </row>
    <row r="210" spans="1:4" s="97" customFormat="1" ht="14.1" customHeight="1" x14ac:dyDescent="0.15">
      <c r="A210" s="131" t="s">
        <v>255</v>
      </c>
      <c r="B210" s="129">
        <v>0</v>
      </c>
      <c r="C210" s="129">
        <v>0</v>
      </c>
      <c r="D210" s="136"/>
    </row>
    <row r="211" spans="1:4" s="97" customFormat="1" ht="14.1" customHeight="1" x14ac:dyDescent="0.15">
      <c r="A211" s="131" t="s">
        <v>367</v>
      </c>
      <c r="B211" s="129">
        <v>0</v>
      </c>
      <c r="C211" s="129">
        <v>0</v>
      </c>
      <c r="D211" s="136"/>
    </row>
    <row r="212" spans="1:4" s="97" customFormat="1" ht="14.1" customHeight="1" x14ac:dyDescent="0.15">
      <c r="A212" s="130" t="s">
        <v>368</v>
      </c>
      <c r="B212" s="129">
        <f>SUM(B213:B219)</f>
        <v>361</v>
      </c>
      <c r="C212" s="129">
        <f>SUM(C213:C219)</f>
        <v>282</v>
      </c>
      <c r="D212" s="136">
        <f t="shared" si="3"/>
        <v>28.01418439716312</v>
      </c>
    </row>
    <row r="213" spans="1:4" s="97" customFormat="1" ht="14.1" customHeight="1" x14ac:dyDescent="0.15">
      <c r="A213" s="131" t="s">
        <v>246</v>
      </c>
      <c r="B213" s="129">
        <v>216</v>
      </c>
      <c r="C213" s="129">
        <v>183</v>
      </c>
      <c r="D213" s="136">
        <f t="shared" si="3"/>
        <v>18.032786885245898</v>
      </c>
    </row>
    <row r="214" spans="1:4" s="97" customFormat="1" ht="14.1" customHeight="1" x14ac:dyDescent="0.15">
      <c r="A214" s="131" t="s">
        <v>247</v>
      </c>
      <c r="B214" s="129">
        <v>145</v>
      </c>
      <c r="C214" s="129">
        <v>99</v>
      </c>
      <c r="D214" s="136">
        <f t="shared" si="3"/>
        <v>46.464646464646478</v>
      </c>
    </row>
    <row r="215" spans="1:4" s="97" customFormat="1" ht="14.1" customHeight="1" x14ac:dyDescent="0.15">
      <c r="A215" s="131" t="s">
        <v>248</v>
      </c>
      <c r="B215" s="129">
        <v>0</v>
      </c>
      <c r="C215" s="129">
        <v>0</v>
      </c>
      <c r="D215" s="136"/>
    </row>
    <row r="216" spans="1:4" s="97" customFormat="1" ht="14.1" customHeight="1" x14ac:dyDescent="0.15">
      <c r="A216" s="131" t="s">
        <v>369</v>
      </c>
      <c r="B216" s="129">
        <v>0</v>
      </c>
      <c r="C216" s="129">
        <v>0</v>
      </c>
      <c r="D216" s="136"/>
    </row>
    <row r="217" spans="1:4" s="97" customFormat="1" ht="14.1" customHeight="1" x14ac:dyDescent="0.15">
      <c r="A217" s="131" t="s">
        <v>370</v>
      </c>
      <c r="B217" s="129">
        <v>0</v>
      </c>
      <c r="C217" s="129">
        <v>0</v>
      </c>
      <c r="D217" s="136"/>
    </row>
    <row r="218" spans="1:4" s="97" customFormat="1" ht="14.1" customHeight="1" x14ac:dyDescent="0.15">
      <c r="A218" s="131" t="s">
        <v>255</v>
      </c>
      <c r="B218" s="129">
        <v>0</v>
      </c>
      <c r="C218" s="129">
        <v>0</v>
      </c>
      <c r="D218" s="136"/>
    </row>
    <row r="219" spans="1:4" s="97" customFormat="1" ht="14.1" customHeight="1" x14ac:dyDescent="0.15">
      <c r="A219" s="131" t="s">
        <v>371</v>
      </c>
      <c r="B219" s="129">
        <v>0</v>
      </c>
      <c r="C219" s="129">
        <v>0</v>
      </c>
      <c r="D219" s="136"/>
    </row>
    <row r="220" spans="1:4" s="97" customFormat="1" ht="14.1" customHeight="1" x14ac:dyDescent="0.15">
      <c r="A220" s="130" t="s">
        <v>372</v>
      </c>
      <c r="B220" s="129">
        <f>SUM(B221:B226)</f>
        <v>846</v>
      </c>
      <c r="C220" s="129">
        <f>SUM(C221:C226)</f>
        <v>719</v>
      </c>
      <c r="D220" s="136">
        <f t="shared" si="3"/>
        <v>17.663421418636993</v>
      </c>
    </row>
    <row r="221" spans="1:4" s="97" customFormat="1" ht="14.1" customHeight="1" x14ac:dyDescent="0.15">
      <c r="A221" s="131" t="s">
        <v>246</v>
      </c>
      <c r="B221" s="129">
        <v>605</v>
      </c>
      <c r="C221" s="129">
        <v>481</v>
      </c>
      <c r="D221" s="136">
        <f t="shared" si="3"/>
        <v>25.779625779625782</v>
      </c>
    </row>
    <row r="222" spans="1:4" s="97" customFormat="1" ht="14.1" customHeight="1" x14ac:dyDescent="0.15">
      <c r="A222" s="131" t="s">
        <v>247</v>
      </c>
      <c r="B222" s="129">
        <v>241</v>
      </c>
      <c r="C222" s="129">
        <v>238</v>
      </c>
      <c r="D222" s="136">
        <f t="shared" si="3"/>
        <v>1.2605042016806678</v>
      </c>
    </row>
    <row r="223" spans="1:4" s="97" customFormat="1" ht="14.1" customHeight="1" x14ac:dyDescent="0.15">
      <c r="A223" s="131" t="s">
        <v>248</v>
      </c>
      <c r="B223" s="129">
        <v>0</v>
      </c>
      <c r="C223" s="129">
        <v>0</v>
      </c>
      <c r="D223" s="136"/>
    </row>
    <row r="224" spans="1:4" s="97" customFormat="1" ht="14.1" customHeight="1" x14ac:dyDescent="0.15">
      <c r="A224" s="131" t="s">
        <v>373</v>
      </c>
      <c r="B224" s="129">
        <v>0</v>
      </c>
      <c r="C224" s="129">
        <v>0</v>
      </c>
      <c r="D224" s="136"/>
    </row>
    <row r="225" spans="1:4" s="97" customFormat="1" ht="14.1" customHeight="1" x14ac:dyDescent="0.15">
      <c r="A225" s="131" t="s">
        <v>255</v>
      </c>
      <c r="B225" s="129">
        <v>0</v>
      </c>
      <c r="C225" s="129">
        <v>0</v>
      </c>
      <c r="D225" s="136"/>
    </row>
    <row r="226" spans="1:4" s="97" customFormat="1" ht="14.1" customHeight="1" x14ac:dyDescent="0.15">
      <c r="A226" s="131" t="s">
        <v>374</v>
      </c>
      <c r="B226" s="129">
        <v>0</v>
      </c>
      <c r="C226" s="129">
        <v>0</v>
      </c>
      <c r="D226" s="136"/>
    </row>
    <row r="227" spans="1:4" s="97" customFormat="1" ht="14.1" customHeight="1" x14ac:dyDescent="0.15">
      <c r="A227" s="130" t="s">
        <v>375</v>
      </c>
      <c r="B227" s="129">
        <f>SUM(B228:B232)</f>
        <v>991</v>
      </c>
      <c r="C227" s="129">
        <f>SUM(C228:C232)</f>
        <v>779</v>
      </c>
      <c r="D227" s="136">
        <f t="shared" si="3"/>
        <v>27.214377406931956</v>
      </c>
    </row>
    <row r="228" spans="1:4" s="97" customFormat="1" ht="14.1" customHeight="1" x14ac:dyDescent="0.15">
      <c r="A228" s="131" t="s">
        <v>246</v>
      </c>
      <c r="B228" s="129">
        <v>595</v>
      </c>
      <c r="C228" s="129">
        <v>431</v>
      </c>
      <c r="D228" s="136">
        <f t="shared" si="3"/>
        <v>38.051044083526683</v>
      </c>
    </row>
    <row r="229" spans="1:4" s="97" customFormat="1" ht="14.1" customHeight="1" x14ac:dyDescent="0.15">
      <c r="A229" s="131" t="s">
        <v>247</v>
      </c>
      <c r="B229" s="129">
        <v>396</v>
      </c>
      <c r="C229" s="129">
        <v>348</v>
      </c>
      <c r="D229" s="136">
        <f t="shared" si="3"/>
        <v>13.793103448275868</v>
      </c>
    </row>
    <row r="230" spans="1:4" s="97" customFormat="1" ht="14.1" customHeight="1" x14ac:dyDescent="0.15">
      <c r="A230" s="131" t="s">
        <v>248</v>
      </c>
      <c r="B230" s="129">
        <v>0</v>
      </c>
      <c r="C230" s="129">
        <v>0</v>
      </c>
      <c r="D230" s="136"/>
    </row>
    <row r="231" spans="1:4" s="97" customFormat="1" ht="14.1" customHeight="1" x14ac:dyDescent="0.15">
      <c r="A231" s="131" t="s">
        <v>255</v>
      </c>
      <c r="B231" s="129">
        <v>0</v>
      </c>
      <c r="C231" s="129">
        <v>0</v>
      </c>
      <c r="D231" s="136"/>
    </row>
    <row r="232" spans="1:4" s="97" customFormat="1" ht="14.1" customHeight="1" x14ac:dyDescent="0.15">
      <c r="A232" s="131" t="s">
        <v>376</v>
      </c>
      <c r="B232" s="129">
        <v>0</v>
      </c>
      <c r="C232" s="129">
        <v>0</v>
      </c>
      <c r="D232" s="136"/>
    </row>
    <row r="233" spans="1:4" s="97" customFormat="1" ht="14.1" customHeight="1" x14ac:dyDescent="0.15">
      <c r="A233" s="130" t="s">
        <v>377</v>
      </c>
      <c r="B233" s="129">
        <f>SUM(B234:B238)</f>
        <v>722</v>
      </c>
      <c r="C233" s="129">
        <f>SUM(C234:C238)</f>
        <v>658</v>
      </c>
      <c r="D233" s="136">
        <f t="shared" si="3"/>
        <v>9.7264437689969618</v>
      </c>
    </row>
    <row r="234" spans="1:4" s="97" customFormat="1" ht="14.1" customHeight="1" x14ac:dyDescent="0.15">
      <c r="A234" s="131" t="s">
        <v>246</v>
      </c>
      <c r="B234" s="129">
        <v>315</v>
      </c>
      <c r="C234" s="129">
        <v>226</v>
      </c>
      <c r="D234" s="136">
        <f t="shared" si="3"/>
        <v>39.380530973451336</v>
      </c>
    </row>
    <row r="235" spans="1:4" s="97" customFormat="1" ht="14.1" customHeight="1" x14ac:dyDescent="0.15">
      <c r="A235" s="131" t="s">
        <v>247</v>
      </c>
      <c r="B235" s="129">
        <v>407</v>
      </c>
      <c r="C235" s="129">
        <v>432</v>
      </c>
      <c r="D235" s="136">
        <f t="shared" si="3"/>
        <v>-5.7870370370370345</v>
      </c>
    </row>
    <row r="236" spans="1:4" s="97" customFormat="1" ht="14.1" customHeight="1" x14ac:dyDescent="0.15">
      <c r="A236" s="131" t="s">
        <v>248</v>
      </c>
      <c r="B236" s="129">
        <v>0</v>
      </c>
      <c r="C236" s="129">
        <v>0</v>
      </c>
      <c r="D236" s="136"/>
    </row>
    <row r="237" spans="1:4" s="97" customFormat="1" ht="14.1" customHeight="1" x14ac:dyDescent="0.15">
      <c r="A237" s="131" t="s">
        <v>255</v>
      </c>
      <c r="B237" s="129">
        <v>0</v>
      </c>
      <c r="C237" s="129">
        <v>0</v>
      </c>
      <c r="D237" s="136"/>
    </row>
    <row r="238" spans="1:4" s="97" customFormat="1" ht="14.1" customHeight="1" x14ac:dyDescent="0.15">
      <c r="A238" s="131" t="s">
        <v>378</v>
      </c>
      <c r="B238" s="129">
        <v>0</v>
      </c>
      <c r="C238" s="129">
        <v>0</v>
      </c>
      <c r="D238" s="136"/>
    </row>
    <row r="239" spans="1:4" s="97" customFormat="1" ht="14.1" customHeight="1" x14ac:dyDescent="0.15">
      <c r="A239" s="130" t="s">
        <v>379</v>
      </c>
      <c r="B239" s="129">
        <f>SUM(B240:B244)</f>
        <v>148</v>
      </c>
      <c r="C239" s="129">
        <f>SUM(C240:C244)</f>
        <v>116</v>
      </c>
      <c r="D239" s="136">
        <f t="shared" si="3"/>
        <v>27.586206896551737</v>
      </c>
    </row>
    <row r="240" spans="1:4" s="97" customFormat="1" ht="14.1" customHeight="1" x14ac:dyDescent="0.15">
      <c r="A240" s="131" t="s">
        <v>246</v>
      </c>
      <c r="B240" s="129">
        <v>88</v>
      </c>
      <c r="C240" s="129">
        <v>70</v>
      </c>
      <c r="D240" s="136">
        <f t="shared" si="3"/>
        <v>25.714285714285712</v>
      </c>
    </row>
    <row r="241" spans="1:4" s="97" customFormat="1" ht="14.1" customHeight="1" x14ac:dyDescent="0.15">
      <c r="A241" s="131" t="s">
        <v>247</v>
      </c>
      <c r="B241" s="129">
        <v>60</v>
      </c>
      <c r="C241" s="129">
        <v>46</v>
      </c>
      <c r="D241" s="136">
        <f t="shared" si="3"/>
        <v>30.434782608695656</v>
      </c>
    </row>
    <row r="242" spans="1:4" s="97" customFormat="1" ht="14.1" customHeight="1" x14ac:dyDescent="0.15">
      <c r="A242" s="131" t="s">
        <v>248</v>
      </c>
      <c r="B242" s="129">
        <v>0</v>
      </c>
      <c r="C242" s="129">
        <v>0</v>
      </c>
      <c r="D242" s="136"/>
    </row>
    <row r="243" spans="1:4" s="97" customFormat="1" ht="14.1" customHeight="1" x14ac:dyDescent="0.15">
      <c r="A243" s="131" t="s">
        <v>255</v>
      </c>
      <c r="B243" s="129">
        <v>0</v>
      </c>
      <c r="C243" s="129">
        <v>0</v>
      </c>
      <c r="D243" s="136"/>
    </row>
    <row r="244" spans="1:4" s="97" customFormat="1" ht="14.1" customHeight="1" x14ac:dyDescent="0.15">
      <c r="A244" s="131" t="s">
        <v>380</v>
      </c>
      <c r="B244" s="129">
        <v>0</v>
      </c>
      <c r="C244" s="129">
        <v>0</v>
      </c>
      <c r="D244" s="136"/>
    </row>
    <row r="245" spans="1:4" s="97" customFormat="1" ht="14.1" customHeight="1" x14ac:dyDescent="0.15">
      <c r="A245" s="130" t="s">
        <v>381</v>
      </c>
      <c r="B245" s="129">
        <f>SUM(B246:B250)</f>
        <v>0</v>
      </c>
      <c r="C245" s="129">
        <f>SUM(C246:C250)</f>
        <v>0</v>
      </c>
      <c r="D245" s="136"/>
    </row>
    <row r="246" spans="1:4" s="97" customFormat="1" ht="14.1" customHeight="1" x14ac:dyDescent="0.15">
      <c r="A246" s="131" t="s">
        <v>246</v>
      </c>
      <c r="B246" s="129">
        <v>0</v>
      </c>
      <c r="C246" s="129">
        <v>0</v>
      </c>
      <c r="D246" s="136"/>
    </row>
    <row r="247" spans="1:4" s="97" customFormat="1" ht="14.1" customHeight="1" x14ac:dyDescent="0.15">
      <c r="A247" s="131" t="s">
        <v>247</v>
      </c>
      <c r="B247" s="129">
        <v>0</v>
      </c>
      <c r="C247" s="129">
        <v>0</v>
      </c>
      <c r="D247" s="136"/>
    </row>
    <row r="248" spans="1:4" s="97" customFormat="1" ht="14.1" customHeight="1" x14ac:dyDescent="0.15">
      <c r="A248" s="131" t="s">
        <v>248</v>
      </c>
      <c r="B248" s="129">
        <v>0</v>
      </c>
      <c r="C248" s="129">
        <v>0</v>
      </c>
      <c r="D248" s="136"/>
    </row>
    <row r="249" spans="1:4" s="97" customFormat="1" ht="14.1" customHeight="1" x14ac:dyDescent="0.15">
      <c r="A249" s="131" t="s">
        <v>255</v>
      </c>
      <c r="B249" s="129">
        <v>0</v>
      </c>
      <c r="C249" s="129">
        <v>0</v>
      </c>
      <c r="D249" s="136"/>
    </row>
    <row r="250" spans="1:4" s="97" customFormat="1" ht="14.1" customHeight="1" x14ac:dyDescent="0.15">
      <c r="A250" s="131" t="s">
        <v>382</v>
      </c>
      <c r="B250" s="129">
        <v>0</v>
      </c>
      <c r="C250" s="129">
        <v>0</v>
      </c>
      <c r="D250" s="136"/>
    </row>
    <row r="251" spans="1:4" s="97" customFormat="1" ht="14.1" customHeight="1" x14ac:dyDescent="0.15">
      <c r="A251" s="130" t="s">
        <v>383</v>
      </c>
      <c r="B251" s="129">
        <f>SUM(B252:B256)</f>
        <v>523</v>
      </c>
      <c r="C251" s="129">
        <f>SUM(C252:C256)</f>
        <v>421</v>
      </c>
      <c r="D251" s="136">
        <f t="shared" si="3"/>
        <v>24.228028503562939</v>
      </c>
    </row>
    <row r="252" spans="1:4" s="97" customFormat="1" ht="14.1" customHeight="1" x14ac:dyDescent="0.15">
      <c r="A252" s="131" t="s">
        <v>246</v>
      </c>
      <c r="B252" s="129">
        <v>345</v>
      </c>
      <c r="C252" s="129">
        <v>248</v>
      </c>
      <c r="D252" s="136">
        <f t="shared" si="3"/>
        <v>39.112903225806448</v>
      </c>
    </row>
    <row r="253" spans="1:4" s="97" customFormat="1" ht="14.1" customHeight="1" x14ac:dyDescent="0.15">
      <c r="A253" s="131" t="s">
        <v>247</v>
      </c>
      <c r="B253" s="129">
        <v>178</v>
      </c>
      <c r="C253" s="129">
        <v>173</v>
      </c>
      <c r="D253" s="136">
        <f t="shared" si="3"/>
        <v>2.8901734104046284</v>
      </c>
    </row>
    <row r="254" spans="1:4" s="97" customFormat="1" ht="14.1" customHeight="1" x14ac:dyDescent="0.15">
      <c r="A254" s="131" t="s">
        <v>248</v>
      </c>
      <c r="B254" s="129">
        <v>0</v>
      </c>
      <c r="C254" s="129">
        <v>0</v>
      </c>
      <c r="D254" s="136"/>
    </row>
    <row r="255" spans="1:4" s="97" customFormat="1" ht="14.1" customHeight="1" x14ac:dyDescent="0.15">
      <c r="A255" s="131" t="s">
        <v>255</v>
      </c>
      <c r="B255" s="129">
        <v>0</v>
      </c>
      <c r="C255" s="129">
        <v>0</v>
      </c>
      <c r="D255" s="136"/>
    </row>
    <row r="256" spans="1:4" s="97" customFormat="1" ht="14.1" customHeight="1" x14ac:dyDescent="0.15">
      <c r="A256" s="131" t="s">
        <v>384</v>
      </c>
      <c r="B256" s="129">
        <v>0</v>
      </c>
      <c r="C256" s="129">
        <v>0</v>
      </c>
      <c r="D256" s="136"/>
    </row>
    <row r="257" spans="1:4" s="97" customFormat="1" ht="14.1" customHeight="1" x14ac:dyDescent="0.15">
      <c r="A257" s="130" t="s">
        <v>385</v>
      </c>
      <c r="B257" s="129">
        <f>SUM(B258:B259)</f>
        <v>369</v>
      </c>
      <c r="C257" s="129">
        <f>SUM(C258:C259)</f>
        <v>317</v>
      </c>
      <c r="D257" s="136">
        <f t="shared" si="3"/>
        <v>16.403785488958999</v>
      </c>
    </row>
    <row r="258" spans="1:4" s="97" customFormat="1" ht="14.1" customHeight="1" x14ac:dyDescent="0.15">
      <c r="A258" s="131" t="s">
        <v>386</v>
      </c>
      <c r="B258" s="129">
        <v>0</v>
      </c>
      <c r="C258" s="129">
        <v>0</v>
      </c>
      <c r="D258" s="136"/>
    </row>
    <row r="259" spans="1:4" s="97" customFormat="1" ht="14.1" customHeight="1" x14ac:dyDescent="0.15">
      <c r="A259" s="131" t="s">
        <v>387</v>
      </c>
      <c r="B259" s="129">
        <v>369</v>
      </c>
      <c r="C259" s="129">
        <v>317</v>
      </c>
      <c r="D259" s="136">
        <f t="shared" si="3"/>
        <v>16.403785488958999</v>
      </c>
    </row>
    <row r="260" spans="1:4" s="97" customFormat="1" ht="14.1" customHeight="1" x14ac:dyDescent="0.15">
      <c r="A260" s="130" t="s">
        <v>388</v>
      </c>
      <c r="B260" s="129">
        <f>SUM(B261,B268,B271,B278,B284,B288,B290,B295)</f>
        <v>0</v>
      </c>
      <c r="C260" s="129">
        <f>SUM(C261,C268,C271,C278,C284,C288,C290,C295)</f>
        <v>0</v>
      </c>
      <c r="D260" s="136"/>
    </row>
    <row r="261" spans="1:4" s="97" customFormat="1" ht="14.1" customHeight="1" x14ac:dyDescent="0.15">
      <c r="A261" s="130" t="s">
        <v>389</v>
      </c>
      <c r="B261" s="129">
        <f>SUM(B262:B267)</f>
        <v>0</v>
      </c>
      <c r="C261" s="129">
        <f>SUM(C262:C267)</f>
        <v>0</v>
      </c>
      <c r="D261" s="136"/>
    </row>
    <row r="262" spans="1:4" s="97" customFormat="1" ht="14.1" customHeight="1" x14ac:dyDescent="0.15">
      <c r="A262" s="131" t="s">
        <v>246</v>
      </c>
      <c r="B262" s="129">
        <v>0</v>
      </c>
      <c r="C262" s="129">
        <v>0</v>
      </c>
      <c r="D262" s="136"/>
    </row>
    <row r="263" spans="1:4" s="97" customFormat="1" ht="14.1" customHeight="1" x14ac:dyDescent="0.15">
      <c r="A263" s="131" t="s">
        <v>247</v>
      </c>
      <c r="B263" s="129">
        <v>0</v>
      </c>
      <c r="C263" s="129">
        <v>0</v>
      </c>
      <c r="D263" s="136"/>
    </row>
    <row r="264" spans="1:4" s="97" customFormat="1" ht="14.1" customHeight="1" x14ac:dyDescent="0.15">
      <c r="A264" s="131" t="s">
        <v>248</v>
      </c>
      <c r="B264" s="129">
        <v>0</v>
      </c>
      <c r="C264" s="129">
        <v>0</v>
      </c>
      <c r="D264" s="136"/>
    </row>
    <row r="265" spans="1:4" s="97" customFormat="1" ht="14.1" customHeight="1" x14ac:dyDescent="0.15">
      <c r="A265" s="131" t="s">
        <v>373</v>
      </c>
      <c r="B265" s="129">
        <v>0</v>
      </c>
      <c r="C265" s="129">
        <v>0</v>
      </c>
      <c r="D265" s="136"/>
    </row>
    <row r="266" spans="1:4" s="97" customFormat="1" ht="14.1" customHeight="1" x14ac:dyDescent="0.15">
      <c r="A266" s="131" t="s">
        <v>255</v>
      </c>
      <c r="B266" s="129">
        <v>0</v>
      </c>
      <c r="C266" s="129">
        <v>0</v>
      </c>
      <c r="D266" s="136"/>
    </row>
    <row r="267" spans="1:4" s="97" customFormat="1" ht="14.1" customHeight="1" x14ac:dyDescent="0.15">
      <c r="A267" s="131" t="s">
        <v>390</v>
      </c>
      <c r="B267" s="129">
        <v>0</v>
      </c>
      <c r="C267" s="129">
        <v>0</v>
      </c>
      <c r="D267" s="136"/>
    </row>
    <row r="268" spans="1:4" s="97" customFormat="1" ht="14.1" customHeight="1" x14ac:dyDescent="0.15">
      <c r="A268" s="130" t="s">
        <v>391</v>
      </c>
      <c r="B268" s="129">
        <f>SUM(B269:B270)</f>
        <v>0</v>
      </c>
      <c r="C268" s="129">
        <f>SUM(C269:C270)</f>
        <v>0</v>
      </c>
      <c r="D268" s="136"/>
    </row>
    <row r="269" spans="1:4" s="97" customFormat="1" ht="14.1" customHeight="1" x14ac:dyDescent="0.15">
      <c r="A269" s="131" t="s">
        <v>392</v>
      </c>
      <c r="B269" s="129">
        <v>0</v>
      </c>
      <c r="C269" s="129">
        <v>0</v>
      </c>
      <c r="D269" s="136"/>
    </row>
    <row r="270" spans="1:4" s="97" customFormat="1" ht="14.1" customHeight="1" x14ac:dyDescent="0.15">
      <c r="A270" s="131" t="s">
        <v>393</v>
      </c>
      <c r="B270" s="129">
        <v>0</v>
      </c>
      <c r="C270" s="129">
        <v>0</v>
      </c>
      <c r="D270" s="136"/>
    </row>
    <row r="271" spans="1:4" s="97" customFormat="1" ht="14.1" customHeight="1" x14ac:dyDescent="0.15">
      <c r="A271" s="130" t="s">
        <v>394</v>
      </c>
      <c r="B271" s="129">
        <f>SUM(B272:B277)</f>
        <v>0</v>
      </c>
      <c r="C271" s="129">
        <f>SUM(C272:C277)</f>
        <v>0</v>
      </c>
      <c r="D271" s="136"/>
    </row>
    <row r="272" spans="1:4" s="97" customFormat="1" ht="14.1" customHeight="1" x14ac:dyDescent="0.15">
      <c r="A272" s="131" t="s">
        <v>395</v>
      </c>
      <c r="B272" s="129">
        <v>0</v>
      </c>
      <c r="C272" s="129">
        <v>0</v>
      </c>
      <c r="D272" s="136"/>
    </row>
    <row r="273" spans="1:4" s="97" customFormat="1" ht="14.1" customHeight="1" x14ac:dyDescent="0.15">
      <c r="A273" s="131" t="s">
        <v>396</v>
      </c>
      <c r="B273" s="129">
        <v>0</v>
      </c>
      <c r="C273" s="129">
        <v>0</v>
      </c>
      <c r="D273" s="136"/>
    </row>
    <row r="274" spans="1:4" s="97" customFormat="1" ht="14.1" customHeight="1" x14ac:dyDescent="0.15">
      <c r="A274" s="131" t="s">
        <v>397</v>
      </c>
      <c r="B274" s="129">
        <v>0</v>
      </c>
      <c r="C274" s="129">
        <v>0</v>
      </c>
      <c r="D274" s="136"/>
    </row>
    <row r="275" spans="1:4" s="97" customFormat="1" ht="14.1" customHeight="1" x14ac:dyDescent="0.15">
      <c r="A275" s="131" t="s">
        <v>398</v>
      </c>
      <c r="B275" s="129">
        <v>0</v>
      </c>
      <c r="C275" s="129">
        <v>0</v>
      </c>
      <c r="D275" s="136"/>
    </row>
    <row r="276" spans="1:4" s="97" customFormat="1" ht="14.1" customHeight="1" x14ac:dyDescent="0.15">
      <c r="A276" s="131" t="s">
        <v>399</v>
      </c>
      <c r="B276" s="129">
        <v>0</v>
      </c>
      <c r="C276" s="129">
        <v>0</v>
      </c>
      <c r="D276" s="136"/>
    </row>
    <row r="277" spans="1:4" s="97" customFormat="1" ht="14.1" customHeight="1" x14ac:dyDescent="0.15">
      <c r="A277" s="131" t="s">
        <v>400</v>
      </c>
      <c r="B277" s="129">
        <v>0</v>
      </c>
      <c r="C277" s="129">
        <v>0</v>
      </c>
      <c r="D277" s="136"/>
    </row>
    <row r="278" spans="1:4" s="97" customFormat="1" ht="14.1" customHeight="1" x14ac:dyDescent="0.15">
      <c r="A278" s="130" t="s">
        <v>401</v>
      </c>
      <c r="B278" s="129">
        <f>SUM(B279:B283)</f>
        <v>0</v>
      </c>
      <c r="C278" s="129">
        <f>SUM(C279:C283)</f>
        <v>0</v>
      </c>
      <c r="D278" s="136"/>
    </row>
    <row r="279" spans="1:4" s="97" customFormat="1" ht="14.1" customHeight="1" x14ac:dyDescent="0.15">
      <c r="A279" s="131" t="s">
        <v>402</v>
      </c>
      <c r="B279" s="129">
        <v>0</v>
      </c>
      <c r="C279" s="129">
        <v>0</v>
      </c>
      <c r="D279" s="136"/>
    </row>
    <row r="280" spans="1:4" s="97" customFormat="1" ht="14.1" customHeight="1" x14ac:dyDescent="0.15">
      <c r="A280" s="131" t="s">
        <v>403</v>
      </c>
      <c r="B280" s="129">
        <v>0</v>
      </c>
      <c r="C280" s="129">
        <v>0</v>
      </c>
      <c r="D280" s="136"/>
    </row>
    <row r="281" spans="1:4" s="97" customFormat="1" ht="14.1" customHeight="1" x14ac:dyDescent="0.15">
      <c r="A281" s="131" t="s">
        <v>404</v>
      </c>
      <c r="B281" s="129">
        <v>0</v>
      </c>
      <c r="C281" s="129">
        <v>0</v>
      </c>
      <c r="D281" s="136"/>
    </row>
    <row r="282" spans="1:4" s="97" customFormat="1" ht="14.1" customHeight="1" x14ac:dyDescent="0.15">
      <c r="A282" s="131" t="s">
        <v>405</v>
      </c>
      <c r="B282" s="129">
        <v>0</v>
      </c>
      <c r="C282" s="129">
        <v>0</v>
      </c>
      <c r="D282" s="136"/>
    </row>
    <row r="283" spans="1:4" s="97" customFormat="1" ht="14.1" customHeight="1" x14ac:dyDescent="0.15">
      <c r="A283" s="131" t="s">
        <v>406</v>
      </c>
      <c r="B283" s="129">
        <v>0</v>
      </c>
      <c r="C283" s="129">
        <v>0</v>
      </c>
      <c r="D283" s="136"/>
    </row>
    <row r="284" spans="1:4" s="97" customFormat="1" ht="14.1" customHeight="1" x14ac:dyDescent="0.15">
      <c r="A284" s="130" t="s">
        <v>407</v>
      </c>
      <c r="B284" s="129">
        <f>SUM(B285:B287)</f>
        <v>0</v>
      </c>
      <c r="C284" s="129">
        <f>SUM(C285:C287)</f>
        <v>0</v>
      </c>
      <c r="D284" s="136"/>
    </row>
    <row r="285" spans="1:4" s="97" customFormat="1" ht="14.1" customHeight="1" x14ac:dyDescent="0.15">
      <c r="A285" s="131" t="s">
        <v>408</v>
      </c>
      <c r="B285" s="129">
        <v>0</v>
      </c>
      <c r="C285" s="129">
        <v>0</v>
      </c>
      <c r="D285" s="136"/>
    </row>
    <row r="286" spans="1:4" s="97" customFormat="1" ht="14.1" customHeight="1" x14ac:dyDescent="0.15">
      <c r="A286" s="131" t="s">
        <v>409</v>
      </c>
      <c r="B286" s="129">
        <v>0</v>
      </c>
      <c r="C286" s="129">
        <v>0</v>
      </c>
      <c r="D286" s="136"/>
    </row>
    <row r="287" spans="1:4" s="97" customFormat="1" ht="14.1" customHeight="1" x14ac:dyDescent="0.15">
      <c r="A287" s="131" t="s">
        <v>410</v>
      </c>
      <c r="B287" s="129">
        <v>0</v>
      </c>
      <c r="C287" s="129">
        <v>0</v>
      </c>
      <c r="D287" s="136"/>
    </row>
    <row r="288" spans="1:4" s="97" customFormat="1" ht="14.1" customHeight="1" x14ac:dyDescent="0.15">
      <c r="A288" s="130" t="s">
        <v>411</v>
      </c>
      <c r="B288" s="129">
        <f>B289</f>
        <v>0</v>
      </c>
      <c r="C288" s="129">
        <f>C289</f>
        <v>0</v>
      </c>
      <c r="D288" s="136"/>
    </row>
    <row r="289" spans="1:4" s="97" customFormat="1" ht="14.1" customHeight="1" x14ac:dyDescent="0.15">
      <c r="A289" s="131" t="s">
        <v>412</v>
      </c>
      <c r="B289" s="129">
        <v>0</v>
      </c>
      <c r="C289" s="129">
        <v>0</v>
      </c>
      <c r="D289" s="136"/>
    </row>
    <row r="290" spans="1:4" s="97" customFormat="1" ht="14.1" customHeight="1" x14ac:dyDescent="0.15">
      <c r="A290" s="130" t="s">
        <v>413</v>
      </c>
      <c r="B290" s="129">
        <f>SUM(B291:B294)</f>
        <v>0</v>
      </c>
      <c r="C290" s="129">
        <f>SUM(C291:C294)</f>
        <v>0</v>
      </c>
      <c r="D290" s="136"/>
    </row>
    <row r="291" spans="1:4" s="97" customFormat="1" ht="14.1" customHeight="1" x14ac:dyDescent="0.15">
      <c r="A291" s="131" t="s">
        <v>414</v>
      </c>
      <c r="B291" s="129">
        <v>0</v>
      </c>
      <c r="C291" s="129">
        <v>0</v>
      </c>
      <c r="D291" s="136"/>
    </row>
    <row r="292" spans="1:4" s="97" customFormat="1" ht="14.1" customHeight="1" x14ac:dyDescent="0.15">
      <c r="A292" s="131" t="s">
        <v>415</v>
      </c>
      <c r="B292" s="129">
        <v>0</v>
      </c>
      <c r="C292" s="129">
        <v>0</v>
      </c>
      <c r="D292" s="136"/>
    </row>
    <row r="293" spans="1:4" s="97" customFormat="1" ht="14.1" customHeight="1" x14ac:dyDescent="0.15">
      <c r="A293" s="131" t="s">
        <v>416</v>
      </c>
      <c r="B293" s="129">
        <v>0</v>
      </c>
      <c r="C293" s="129">
        <v>0</v>
      </c>
      <c r="D293" s="136"/>
    </row>
    <row r="294" spans="1:4" s="97" customFormat="1" ht="14.1" customHeight="1" x14ac:dyDescent="0.15">
      <c r="A294" s="131" t="s">
        <v>417</v>
      </c>
      <c r="B294" s="129">
        <v>0</v>
      </c>
      <c r="C294" s="129">
        <v>0</v>
      </c>
      <c r="D294" s="136"/>
    </row>
    <row r="295" spans="1:4" s="97" customFormat="1" ht="14.1" customHeight="1" x14ac:dyDescent="0.15">
      <c r="A295" s="130" t="s">
        <v>418</v>
      </c>
      <c r="B295" s="129">
        <f>B296</f>
        <v>0</v>
      </c>
      <c r="C295" s="129">
        <f>C296</f>
        <v>0</v>
      </c>
      <c r="D295" s="136"/>
    </row>
    <row r="296" spans="1:4" s="97" customFormat="1" ht="14.1" customHeight="1" x14ac:dyDescent="0.15">
      <c r="A296" s="131" t="s">
        <v>419</v>
      </c>
      <c r="B296" s="129">
        <v>0</v>
      </c>
      <c r="C296" s="129">
        <v>0</v>
      </c>
      <c r="D296" s="136"/>
    </row>
    <row r="297" spans="1:4" s="97" customFormat="1" ht="14.1" customHeight="1" x14ac:dyDescent="0.15">
      <c r="A297" s="130" t="s">
        <v>420</v>
      </c>
      <c r="B297" s="129">
        <f>SUM(B298,B300,B302,B304,B313)</f>
        <v>160</v>
      </c>
      <c r="C297" s="129">
        <f>SUM(C298,C300,C302,C304,C313)</f>
        <v>235</v>
      </c>
      <c r="D297" s="136">
        <f t="shared" ref="D297:D326" si="4">(B297/C297-1)*100</f>
        <v>-31.914893617021278</v>
      </c>
    </row>
    <row r="298" spans="1:4" s="97" customFormat="1" ht="14.1" customHeight="1" x14ac:dyDescent="0.15">
      <c r="A298" s="130" t="s">
        <v>421</v>
      </c>
      <c r="B298" s="129">
        <f>B299</f>
        <v>0</v>
      </c>
      <c r="C298" s="129">
        <f>C299</f>
        <v>0</v>
      </c>
      <c r="D298" s="136"/>
    </row>
    <row r="299" spans="1:4" s="97" customFormat="1" ht="14.1" customHeight="1" x14ac:dyDescent="0.15">
      <c r="A299" s="131" t="s">
        <v>422</v>
      </c>
      <c r="B299" s="129">
        <v>0</v>
      </c>
      <c r="C299" s="129">
        <v>0</v>
      </c>
      <c r="D299" s="136"/>
    </row>
    <row r="300" spans="1:4" s="97" customFormat="1" ht="14.1" customHeight="1" x14ac:dyDescent="0.15">
      <c r="A300" s="130" t="s">
        <v>423</v>
      </c>
      <c r="B300" s="129">
        <f>B301</f>
        <v>0</v>
      </c>
      <c r="C300" s="129">
        <f>C301</f>
        <v>0</v>
      </c>
      <c r="D300" s="136"/>
    </row>
    <row r="301" spans="1:4" s="97" customFormat="1" ht="14.1" customHeight="1" x14ac:dyDescent="0.15">
      <c r="A301" s="131" t="s">
        <v>424</v>
      </c>
      <c r="B301" s="129">
        <v>0</v>
      </c>
      <c r="C301" s="129">
        <v>0</v>
      </c>
      <c r="D301" s="136"/>
    </row>
    <row r="302" spans="1:4" s="97" customFormat="1" ht="14.1" customHeight="1" x14ac:dyDescent="0.15">
      <c r="A302" s="130" t="s">
        <v>425</v>
      </c>
      <c r="B302" s="129">
        <f>B303</f>
        <v>0</v>
      </c>
      <c r="C302" s="129">
        <f>C303</f>
        <v>0</v>
      </c>
      <c r="D302" s="136"/>
    </row>
    <row r="303" spans="1:4" s="97" customFormat="1" ht="14.1" customHeight="1" x14ac:dyDescent="0.15">
      <c r="A303" s="131" t="s">
        <v>426</v>
      </c>
      <c r="B303" s="129">
        <v>0</v>
      </c>
      <c r="C303" s="129">
        <v>0</v>
      </c>
      <c r="D303" s="136"/>
    </row>
    <row r="304" spans="1:4" s="97" customFormat="1" ht="14.1" customHeight="1" x14ac:dyDescent="0.15">
      <c r="A304" s="130" t="s">
        <v>427</v>
      </c>
      <c r="B304" s="129">
        <f>SUM(B305:B312)</f>
        <v>160</v>
      </c>
      <c r="C304" s="129">
        <f>SUM(C305:C312)</f>
        <v>230</v>
      </c>
      <c r="D304" s="136">
        <f t="shared" si="4"/>
        <v>-30.434782608695656</v>
      </c>
    </row>
    <row r="305" spans="1:4" s="97" customFormat="1" ht="14.1" customHeight="1" x14ac:dyDescent="0.15">
      <c r="A305" s="131" t="s">
        <v>428</v>
      </c>
      <c r="B305" s="129">
        <v>60</v>
      </c>
      <c r="C305" s="129">
        <v>35</v>
      </c>
      <c r="D305" s="136">
        <f t="shared" si="4"/>
        <v>71.428571428571416</v>
      </c>
    </row>
    <row r="306" spans="1:4" s="97" customFormat="1" ht="14.1" customHeight="1" x14ac:dyDescent="0.15">
      <c r="A306" s="131" t="s">
        <v>429</v>
      </c>
      <c r="B306" s="129">
        <v>0</v>
      </c>
      <c r="C306" s="129">
        <v>0</v>
      </c>
      <c r="D306" s="136"/>
    </row>
    <row r="307" spans="1:4" s="97" customFormat="1" ht="14.1" customHeight="1" x14ac:dyDescent="0.15">
      <c r="A307" s="131" t="s">
        <v>430</v>
      </c>
      <c r="B307" s="129">
        <v>0</v>
      </c>
      <c r="C307" s="129">
        <v>0</v>
      </c>
      <c r="D307" s="136"/>
    </row>
    <row r="308" spans="1:4" s="97" customFormat="1" ht="14.1" customHeight="1" x14ac:dyDescent="0.15">
      <c r="A308" s="131" t="s">
        <v>431</v>
      </c>
      <c r="B308" s="129">
        <v>0</v>
      </c>
      <c r="C308" s="129">
        <v>0</v>
      </c>
      <c r="D308" s="136"/>
    </row>
    <row r="309" spans="1:4" s="97" customFormat="1" ht="14.1" customHeight="1" x14ac:dyDescent="0.15">
      <c r="A309" s="131" t="s">
        <v>432</v>
      </c>
      <c r="B309" s="129">
        <v>5</v>
      </c>
      <c r="C309" s="129">
        <v>0</v>
      </c>
      <c r="D309" s="136"/>
    </row>
    <row r="310" spans="1:4" s="97" customFormat="1" ht="14.1" customHeight="1" x14ac:dyDescent="0.15">
      <c r="A310" s="131" t="s">
        <v>433</v>
      </c>
      <c r="B310" s="129">
        <v>55</v>
      </c>
      <c r="C310" s="129">
        <v>150</v>
      </c>
      <c r="D310" s="136">
        <f t="shared" si="4"/>
        <v>-63.333333333333329</v>
      </c>
    </row>
    <row r="311" spans="1:4" s="97" customFormat="1" ht="14.1" customHeight="1" x14ac:dyDescent="0.15">
      <c r="A311" s="131" t="s">
        <v>434</v>
      </c>
      <c r="B311" s="129">
        <v>0</v>
      </c>
      <c r="C311" s="129">
        <v>0</v>
      </c>
      <c r="D311" s="136"/>
    </row>
    <row r="312" spans="1:4" s="97" customFormat="1" ht="14.1" customHeight="1" x14ac:dyDescent="0.15">
      <c r="A312" s="131" t="s">
        <v>435</v>
      </c>
      <c r="B312" s="129">
        <v>40</v>
      </c>
      <c r="C312" s="129">
        <v>45</v>
      </c>
      <c r="D312" s="136">
        <f t="shared" si="4"/>
        <v>-11.111111111111116</v>
      </c>
    </row>
    <row r="313" spans="1:4" s="97" customFormat="1" ht="14.1" customHeight="1" x14ac:dyDescent="0.15">
      <c r="A313" s="130" t="s">
        <v>436</v>
      </c>
      <c r="B313" s="129">
        <f>B314</f>
        <v>0</v>
      </c>
      <c r="C313" s="129">
        <f>C314</f>
        <v>5</v>
      </c>
      <c r="D313" s="136">
        <f t="shared" si="4"/>
        <v>-100</v>
      </c>
    </row>
    <row r="314" spans="1:4" s="97" customFormat="1" ht="14.1" customHeight="1" x14ac:dyDescent="0.15">
      <c r="A314" s="131" t="s">
        <v>437</v>
      </c>
      <c r="B314" s="129">
        <v>0</v>
      </c>
      <c r="C314" s="129">
        <v>5</v>
      </c>
      <c r="D314" s="136">
        <f t="shared" si="4"/>
        <v>-100</v>
      </c>
    </row>
    <row r="315" spans="1:4" s="97" customFormat="1" ht="14.1" customHeight="1" x14ac:dyDescent="0.15">
      <c r="A315" s="130" t="s">
        <v>438</v>
      </c>
      <c r="B315" s="129">
        <f>SUM(B316,B326,B348,B355,B367,B376,B390,B399,B408,B416,B424,B433)</f>
        <v>41021</v>
      </c>
      <c r="C315" s="129">
        <f>SUM(C316,C326,C348,C355,C367,C376,C390,C399,C408,C416,C424,C433)</f>
        <v>31245</v>
      </c>
      <c r="D315" s="136">
        <f t="shared" si="4"/>
        <v>31.288206112978067</v>
      </c>
    </row>
    <row r="316" spans="1:4" s="97" customFormat="1" ht="14.1" customHeight="1" x14ac:dyDescent="0.15">
      <c r="A316" s="130" t="s">
        <v>439</v>
      </c>
      <c r="B316" s="129">
        <f>SUM(B317:B325)</f>
        <v>30</v>
      </c>
      <c r="C316" s="129">
        <f>SUM(C317:C325)</f>
        <v>0</v>
      </c>
      <c r="D316" s="136"/>
    </row>
    <row r="317" spans="1:4" s="97" customFormat="1" ht="14.1" customHeight="1" x14ac:dyDescent="0.15">
      <c r="A317" s="131" t="s">
        <v>440</v>
      </c>
      <c r="B317" s="129">
        <v>0</v>
      </c>
      <c r="C317" s="129">
        <v>0</v>
      </c>
      <c r="D317" s="136"/>
    </row>
    <row r="318" spans="1:4" s="97" customFormat="1" ht="14.1" customHeight="1" x14ac:dyDescent="0.15">
      <c r="A318" s="131" t="s">
        <v>441</v>
      </c>
      <c r="B318" s="129">
        <v>0</v>
      </c>
      <c r="C318" s="129">
        <v>0</v>
      </c>
      <c r="D318" s="136"/>
    </row>
    <row r="319" spans="1:4" s="97" customFormat="1" ht="14.1" customHeight="1" x14ac:dyDescent="0.15">
      <c r="A319" s="131" t="s">
        <v>442</v>
      </c>
      <c r="B319" s="129">
        <v>0</v>
      </c>
      <c r="C319" s="129">
        <v>0</v>
      </c>
      <c r="D319" s="136"/>
    </row>
    <row r="320" spans="1:4" s="97" customFormat="1" ht="14.1" customHeight="1" x14ac:dyDescent="0.15">
      <c r="A320" s="131" t="s">
        <v>443</v>
      </c>
      <c r="B320" s="129">
        <v>0</v>
      </c>
      <c r="C320" s="129">
        <v>0</v>
      </c>
      <c r="D320" s="136"/>
    </row>
    <row r="321" spans="1:4" s="97" customFormat="1" ht="14.1" customHeight="1" x14ac:dyDescent="0.15">
      <c r="A321" s="131" t="s">
        <v>444</v>
      </c>
      <c r="B321" s="129">
        <v>0</v>
      </c>
      <c r="C321" s="129">
        <v>0</v>
      </c>
      <c r="D321" s="136"/>
    </row>
    <row r="322" spans="1:4" s="97" customFormat="1" ht="14.1" customHeight="1" x14ac:dyDescent="0.15">
      <c r="A322" s="131" t="s">
        <v>445</v>
      </c>
      <c r="B322" s="129">
        <v>0</v>
      </c>
      <c r="C322" s="129">
        <v>0</v>
      </c>
      <c r="D322" s="136"/>
    </row>
    <row r="323" spans="1:4" s="97" customFormat="1" ht="14.1" customHeight="1" x14ac:dyDescent="0.15">
      <c r="A323" s="131" t="s">
        <v>446</v>
      </c>
      <c r="B323" s="129">
        <v>0</v>
      </c>
      <c r="C323" s="129">
        <v>0</v>
      </c>
      <c r="D323" s="136"/>
    </row>
    <row r="324" spans="1:4" s="97" customFormat="1" ht="14.1" customHeight="1" x14ac:dyDescent="0.15">
      <c r="A324" s="131" t="s">
        <v>447</v>
      </c>
      <c r="B324" s="129">
        <v>0</v>
      </c>
      <c r="C324" s="129">
        <v>0</v>
      </c>
      <c r="D324" s="136"/>
    </row>
    <row r="325" spans="1:4" s="97" customFormat="1" ht="14.1" customHeight="1" x14ac:dyDescent="0.15">
      <c r="A325" s="131" t="s">
        <v>448</v>
      </c>
      <c r="B325" s="129">
        <v>30</v>
      </c>
      <c r="C325" s="129">
        <v>0</v>
      </c>
      <c r="D325" s="136"/>
    </row>
    <row r="326" spans="1:4" s="97" customFormat="1" ht="14.1" customHeight="1" x14ac:dyDescent="0.15">
      <c r="A326" s="130" t="s">
        <v>449</v>
      </c>
      <c r="B326" s="129">
        <f>SUM(B327:B347)</f>
        <v>26454</v>
      </c>
      <c r="C326" s="129">
        <f>SUM(C327:C347)</f>
        <v>21797</v>
      </c>
      <c r="D326" s="136">
        <f t="shared" si="4"/>
        <v>21.365325503509645</v>
      </c>
    </row>
    <row r="327" spans="1:4" s="97" customFormat="1" ht="14.1" customHeight="1" x14ac:dyDescent="0.15">
      <c r="A327" s="131" t="s">
        <v>246</v>
      </c>
      <c r="B327" s="129">
        <v>16421</v>
      </c>
      <c r="C327" s="129">
        <v>13562</v>
      </c>
      <c r="D327" s="136">
        <f t="shared" ref="D327:D389" si="5">(B327/C327-1)*100</f>
        <v>21.080961510101748</v>
      </c>
    </row>
    <row r="328" spans="1:4" s="97" customFormat="1" ht="14.1" customHeight="1" x14ac:dyDescent="0.15">
      <c r="A328" s="131" t="s">
        <v>247</v>
      </c>
      <c r="B328" s="129">
        <v>6573</v>
      </c>
      <c r="C328" s="129">
        <v>6685</v>
      </c>
      <c r="D328" s="136">
        <f t="shared" si="5"/>
        <v>-1.6753926701570721</v>
      </c>
    </row>
    <row r="329" spans="1:4" s="97" customFormat="1" ht="14.1" customHeight="1" x14ac:dyDescent="0.15">
      <c r="A329" s="131" t="s">
        <v>248</v>
      </c>
      <c r="B329" s="129">
        <v>0</v>
      </c>
      <c r="C329" s="129">
        <v>0</v>
      </c>
      <c r="D329" s="136"/>
    </row>
    <row r="330" spans="1:4" s="97" customFormat="1" ht="14.1" customHeight="1" x14ac:dyDescent="0.15">
      <c r="A330" s="131" t="s">
        <v>450</v>
      </c>
      <c r="B330" s="129">
        <v>0</v>
      </c>
      <c r="C330" s="129">
        <v>0</v>
      </c>
      <c r="D330" s="136"/>
    </row>
    <row r="331" spans="1:4" s="97" customFormat="1" ht="14.1" customHeight="1" x14ac:dyDescent="0.15">
      <c r="A331" s="131" t="s">
        <v>451</v>
      </c>
      <c r="B331" s="129">
        <v>0</v>
      </c>
      <c r="C331" s="129">
        <v>15</v>
      </c>
      <c r="D331" s="136">
        <f t="shared" si="5"/>
        <v>-100</v>
      </c>
    </row>
    <row r="332" spans="1:4" s="97" customFormat="1" ht="14.1" customHeight="1" x14ac:dyDescent="0.15">
      <c r="A332" s="131" t="s">
        <v>452</v>
      </c>
      <c r="B332" s="129">
        <v>10</v>
      </c>
      <c r="C332" s="129">
        <v>0</v>
      </c>
      <c r="D332" s="136"/>
    </row>
    <row r="333" spans="1:4" s="97" customFormat="1" ht="14.1" customHeight="1" x14ac:dyDescent="0.15">
      <c r="A333" s="131" t="s">
        <v>453</v>
      </c>
      <c r="B333" s="129">
        <v>0</v>
      </c>
      <c r="C333" s="129">
        <v>0</v>
      </c>
      <c r="D333" s="136"/>
    </row>
    <row r="334" spans="1:4" s="97" customFormat="1" ht="14.1" customHeight="1" x14ac:dyDescent="0.15">
      <c r="A334" s="131" t="s">
        <v>454</v>
      </c>
      <c r="B334" s="129">
        <v>0</v>
      </c>
      <c r="C334" s="129">
        <v>0</v>
      </c>
      <c r="D334" s="136"/>
    </row>
    <row r="335" spans="1:4" s="97" customFormat="1" ht="14.1" customHeight="1" x14ac:dyDescent="0.15">
      <c r="A335" s="131" t="s">
        <v>455</v>
      </c>
      <c r="B335" s="129">
        <v>0</v>
      </c>
      <c r="C335" s="129">
        <v>0</v>
      </c>
      <c r="D335" s="136"/>
    </row>
    <row r="336" spans="1:4" s="97" customFormat="1" ht="14.1" customHeight="1" x14ac:dyDescent="0.15">
      <c r="A336" s="131" t="s">
        <v>456</v>
      </c>
      <c r="B336" s="129">
        <v>0</v>
      </c>
      <c r="C336" s="129">
        <v>0</v>
      </c>
      <c r="D336" s="136"/>
    </row>
    <row r="337" spans="1:4" s="97" customFormat="1" ht="14.1" customHeight="1" x14ac:dyDescent="0.15">
      <c r="A337" s="131" t="s">
        <v>457</v>
      </c>
      <c r="B337" s="129">
        <v>5</v>
      </c>
      <c r="C337" s="129">
        <v>10</v>
      </c>
      <c r="D337" s="136">
        <f t="shared" si="5"/>
        <v>-50</v>
      </c>
    </row>
    <row r="338" spans="1:4" s="97" customFormat="1" ht="14.1" customHeight="1" x14ac:dyDescent="0.15">
      <c r="A338" s="131" t="s">
        <v>458</v>
      </c>
      <c r="B338" s="129">
        <v>162</v>
      </c>
      <c r="C338" s="129">
        <v>0</v>
      </c>
      <c r="D338" s="136"/>
    </row>
    <row r="339" spans="1:4" s="97" customFormat="1" ht="14.1" customHeight="1" x14ac:dyDescent="0.15">
      <c r="A339" s="131" t="s">
        <v>459</v>
      </c>
      <c r="B339" s="129">
        <v>0</v>
      </c>
      <c r="C339" s="129">
        <v>0</v>
      </c>
      <c r="D339" s="136"/>
    </row>
    <row r="340" spans="1:4" s="97" customFormat="1" ht="14.1" customHeight="1" x14ac:dyDescent="0.15">
      <c r="A340" s="131" t="s">
        <v>460</v>
      </c>
      <c r="B340" s="129">
        <v>0</v>
      </c>
      <c r="C340" s="129">
        <v>0</v>
      </c>
      <c r="D340" s="136"/>
    </row>
    <row r="341" spans="1:4" s="97" customFormat="1" ht="14.1" customHeight="1" x14ac:dyDescent="0.15">
      <c r="A341" s="131" t="s">
        <v>461</v>
      </c>
      <c r="B341" s="129">
        <v>0</v>
      </c>
      <c r="C341" s="129">
        <v>0</v>
      </c>
      <c r="D341" s="136"/>
    </row>
    <row r="342" spans="1:4" s="97" customFormat="1" ht="14.1" customHeight="1" x14ac:dyDescent="0.15">
      <c r="A342" s="131" t="s">
        <v>462</v>
      </c>
      <c r="B342" s="129">
        <v>0</v>
      </c>
      <c r="C342" s="129">
        <v>0</v>
      </c>
      <c r="D342" s="136"/>
    </row>
    <row r="343" spans="1:4" s="97" customFormat="1" ht="14.1" customHeight="1" x14ac:dyDescent="0.15">
      <c r="A343" s="131" t="s">
        <v>463</v>
      </c>
      <c r="B343" s="129">
        <v>475</v>
      </c>
      <c r="C343" s="129">
        <v>475</v>
      </c>
      <c r="D343" s="136">
        <f t="shared" si="5"/>
        <v>0</v>
      </c>
    </row>
    <row r="344" spans="1:4" s="97" customFormat="1" ht="14.1" customHeight="1" x14ac:dyDescent="0.15">
      <c r="A344" s="131" t="s">
        <v>464</v>
      </c>
      <c r="B344" s="129">
        <v>0</v>
      </c>
      <c r="C344" s="129">
        <v>0</v>
      </c>
      <c r="D344" s="136"/>
    </row>
    <row r="345" spans="1:4" s="97" customFormat="1" ht="14.1" customHeight="1" x14ac:dyDescent="0.15">
      <c r="A345" s="131" t="s">
        <v>289</v>
      </c>
      <c r="B345" s="129">
        <v>0</v>
      </c>
      <c r="C345" s="129">
        <v>0</v>
      </c>
      <c r="D345" s="136"/>
    </row>
    <row r="346" spans="1:4" s="97" customFormat="1" ht="14.1" customHeight="1" x14ac:dyDescent="0.15">
      <c r="A346" s="131" t="s">
        <v>255</v>
      </c>
      <c r="B346" s="129">
        <v>0</v>
      </c>
      <c r="C346" s="129">
        <v>0</v>
      </c>
      <c r="D346" s="136"/>
    </row>
    <row r="347" spans="1:4" s="97" customFormat="1" ht="14.1" customHeight="1" x14ac:dyDescent="0.15">
      <c r="A347" s="131" t="s">
        <v>465</v>
      </c>
      <c r="B347" s="129">
        <v>2808</v>
      </c>
      <c r="C347" s="129">
        <v>1050</v>
      </c>
      <c r="D347" s="136">
        <f t="shared" si="5"/>
        <v>167.42857142857144</v>
      </c>
    </row>
    <row r="348" spans="1:4" s="97" customFormat="1" ht="14.1" customHeight="1" x14ac:dyDescent="0.15">
      <c r="A348" s="130" t="s">
        <v>466</v>
      </c>
      <c r="B348" s="129">
        <f>SUM(B349:B354)</f>
        <v>0</v>
      </c>
      <c r="C348" s="129">
        <f>SUM(C349:C354)</f>
        <v>0</v>
      </c>
      <c r="D348" s="136"/>
    </row>
    <row r="349" spans="1:4" s="97" customFormat="1" ht="14.1" customHeight="1" x14ac:dyDescent="0.15">
      <c r="A349" s="131" t="s">
        <v>246</v>
      </c>
      <c r="B349" s="129">
        <v>0</v>
      </c>
      <c r="C349" s="129">
        <v>0</v>
      </c>
      <c r="D349" s="136"/>
    </row>
    <row r="350" spans="1:4" s="97" customFormat="1" ht="14.1" customHeight="1" x14ac:dyDescent="0.15">
      <c r="A350" s="131" t="s">
        <v>247</v>
      </c>
      <c r="B350" s="129">
        <v>0</v>
      </c>
      <c r="C350" s="129">
        <v>0</v>
      </c>
      <c r="D350" s="136"/>
    </row>
    <row r="351" spans="1:4" s="97" customFormat="1" ht="14.1" customHeight="1" x14ac:dyDescent="0.15">
      <c r="A351" s="131" t="s">
        <v>248</v>
      </c>
      <c r="B351" s="129">
        <v>0</v>
      </c>
      <c r="C351" s="129">
        <v>0</v>
      </c>
      <c r="D351" s="136"/>
    </row>
    <row r="352" spans="1:4" s="97" customFormat="1" ht="14.1" customHeight="1" x14ac:dyDescent="0.15">
      <c r="A352" s="131" t="s">
        <v>467</v>
      </c>
      <c r="B352" s="129">
        <v>0</v>
      </c>
      <c r="C352" s="129">
        <v>0</v>
      </c>
      <c r="D352" s="136"/>
    </row>
    <row r="353" spans="1:4" s="97" customFormat="1" ht="14.1" customHeight="1" x14ac:dyDescent="0.15">
      <c r="A353" s="131" t="s">
        <v>255</v>
      </c>
      <c r="B353" s="129">
        <v>0</v>
      </c>
      <c r="C353" s="129">
        <v>0</v>
      </c>
      <c r="D353" s="136"/>
    </row>
    <row r="354" spans="1:4" s="97" customFormat="1" ht="14.1" customHeight="1" x14ac:dyDescent="0.15">
      <c r="A354" s="131" t="s">
        <v>468</v>
      </c>
      <c r="B354" s="129">
        <v>0</v>
      </c>
      <c r="C354" s="129">
        <v>0</v>
      </c>
      <c r="D354" s="136"/>
    </row>
    <row r="355" spans="1:4" s="97" customFormat="1" ht="14.1" customHeight="1" x14ac:dyDescent="0.15">
      <c r="A355" s="130" t="s">
        <v>469</v>
      </c>
      <c r="B355" s="129">
        <f>SUM(B356:B366)</f>
        <v>3931</v>
      </c>
      <c r="C355" s="129">
        <f>SUM(C356:C366)</f>
        <v>2222</v>
      </c>
      <c r="D355" s="136">
        <f t="shared" si="5"/>
        <v>76.912691269126924</v>
      </c>
    </row>
    <row r="356" spans="1:4" s="97" customFormat="1" ht="14.1" customHeight="1" x14ac:dyDescent="0.15">
      <c r="A356" s="131" t="s">
        <v>246</v>
      </c>
      <c r="B356" s="129">
        <v>1867</v>
      </c>
      <c r="C356" s="129">
        <v>1254</v>
      </c>
      <c r="D356" s="136">
        <f t="shared" si="5"/>
        <v>48.883572567783084</v>
      </c>
    </row>
    <row r="357" spans="1:4" s="97" customFormat="1" ht="14.1" customHeight="1" x14ac:dyDescent="0.15">
      <c r="A357" s="131" t="s">
        <v>247</v>
      </c>
      <c r="B357" s="129">
        <v>1406</v>
      </c>
      <c r="C357" s="129">
        <v>545</v>
      </c>
      <c r="D357" s="136">
        <f t="shared" si="5"/>
        <v>157.98165137614677</v>
      </c>
    </row>
    <row r="358" spans="1:4" s="97" customFormat="1" ht="14.1" customHeight="1" x14ac:dyDescent="0.15">
      <c r="A358" s="131" t="s">
        <v>248</v>
      </c>
      <c r="B358" s="129">
        <v>0</v>
      </c>
      <c r="C358" s="129">
        <v>0</v>
      </c>
      <c r="D358" s="136"/>
    </row>
    <row r="359" spans="1:4" s="97" customFormat="1" ht="14.1" customHeight="1" x14ac:dyDescent="0.15">
      <c r="A359" s="131" t="s">
        <v>470</v>
      </c>
      <c r="B359" s="129">
        <v>0</v>
      </c>
      <c r="C359" s="129">
        <v>0</v>
      </c>
      <c r="D359" s="136"/>
    </row>
    <row r="360" spans="1:4" s="97" customFormat="1" ht="14.1" customHeight="1" x14ac:dyDescent="0.15">
      <c r="A360" s="131" t="s">
        <v>471</v>
      </c>
      <c r="B360" s="129">
        <v>0</v>
      </c>
      <c r="C360" s="129">
        <v>0</v>
      </c>
      <c r="D360" s="136"/>
    </row>
    <row r="361" spans="1:4" s="97" customFormat="1" ht="14.1" customHeight="1" x14ac:dyDescent="0.15">
      <c r="A361" s="131" t="s">
        <v>472</v>
      </c>
      <c r="B361" s="129">
        <v>0</v>
      </c>
      <c r="C361" s="129">
        <v>0</v>
      </c>
      <c r="D361" s="136"/>
    </row>
    <row r="362" spans="1:4" s="97" customFormat="1" ht="14.1" customHeight="1" x14ac:dyDescent="0.15">
      <c r="A362" s="131" t="s">
        <v>473</v>
      </c>
      <c r="B362" s="129">
        <v>0</v>
      </c>
      <c r="C362" s="129">
        <v>0</v>
      </c>
      <c r="D362" s="136"/>
    </row>
    <row r="363" spans="1:4" s="97" customFormat="1" ht="14.1" customHeight="1" x14ac:dyDescent="0.15">
      <c r="A363" s="131" t="s">
        <v>474</v>
      </c>
      <c r="B363" s="129">
        <v>0</v>
      </c>
      <c r="C363" s="129">
        <v>0</v>
      </c>
      <c r="D363" s="136"/>
    </row>
    <row r="364" spans="1:4" s="97" customFormat="1" ht="14.1" customHeight="1" x14ac:dyDescent="0.15">
      <c r="A364" s="131" t="s">
        <v>475</v>
      </c>
      <c r="B364" s="129">
        <v>0</v>
      </c>
      <c r="C364" s="129">
        <v>0</v>
      </c>
      <c r="D364" s="136"/>
    </row>
    <row r="365" spans="1:4" s="97" customFormat="1" ht="14.1" customHeight="1" x14ac:dyDescent="0.15">
      <c r="A365" s="131" t="s">
        <v>255</v>
      </c>
      <c r="B365" s="129">
        <v>0</v>
      </c>
      <c r="C365" s="129">
        <v>0</v>
      </c>
      <c r="D365" s="136"/>
    </row>
    <row r="366" spans="1:4" s="97" customFormat="1" ht="14.1" customHeight="1" x14ac:dyDescent="0.15">
      <c r="A366" s="131" t="s">
        <v>476</v>
      </c>
      <c r="B366" s="129">
        <v>658</v>
      </c>
      <c r="C366" s="129">
        <v>423</v>
      </c>
      <c r="D366" s="136">
        <f t="shared" si="5"/>
        <v>55.555555555555557</v>
      </c>
    </row>
    <row r="367" spans="1:4" s="97" customFormat="1" ht="14.1" customHeight="1" x14ac:dyDescent="0.15">
      <c r="A367" s="130" t="s">
        <v>477</v>
      </c>
      <c r="B367" s="129">
        <f>SUM(B368:B375)</f>
        <v>9711</v>
      </c>
      <c r="C367" s="129">
        <f>SUM(C368:C375)</f>
        <v>6640</v>
      </c>
      <c r="D367" s="136">
        <f t="shared" si="5"/>
        <v>46.249999999999993</v>
      </c>
    </row>
    <row r="368" spans="1:4" s="97" customFormat="1" ht="14.1" customHeight="1" x14ac:dyDescent="0.15">
      <c r="A368" s="131" t="s">
        <v>246</v>
      </c>
      <c r="B368" s="129">
        <v>2781</v>
      </c>
      <c r="C368" s="129">
        <v>1805</v>
      </c>
      <c r="D368" s="136">
        <f t="shared" si="5"/>
        <v>54.072022160664822</v>
      </c>
    </row>
    <row r="369" spans="1:4" s="97" customFormat="1" ht="14.1" customHeight="1" x14ac:dyDescent="0.15">
      <c r="A369" s="131" t="s">
        <v>247</v>
      </c>
      <c r="B369" s="129">
        <v>0</v>
      </c>
      <c r="C369" s="129">
        <v>0</v>
      </c>
      <c r="D369" s="136"/>
    </row>
    <row r="370" spans="1:4" s="97" customFormat="1" ht="14.1" customHeight="1" x14ac:dyDescent="0.15">
      <c r="A370" s="131" t="s">
        <v>248</v>
      </c>
      <c r="B370" s="129">
        <v>0</v>
      </c>
      <c r="C370" s="129">
        <v>0</v>
      </c>
      <c r="D370" s="136"/>
    </row>
    <row r="371" spans="1:4" s="97" customFormat="1" ht="14.1" customHeight="1" x14ac:dyDescent="0.15">
      <c r="A371" s="131" t="s">
        <v>478</v>
      </c>
      <c r="B371" s="129">
        <v>0</v>
      </c>
      <c r="C371" s="129">
        <v>0</v>
      </c>
      <c r="D371" s="136"/>
    </row>
    <row r="372" spans="1:4" s="97" customFormat="1" ht="14.1" customHeight="1" x14ac:dyDescent="0.15">
      <c r="A372" s="131" t="s">
        <v>479</v>
      </c>
      <c r="B372" s="129">
        <v>6050</v>
      </c>
      <c r="C372" s="129">
        <v>3339</v>
      </c>
      <c r="D372" s="136">
        <f t="shared" si="5"/>
        <v>81.191973644803838</v>
      </c>
    </row>
    <row r="373" spans="1:4" s="97" customFormat="1" ht="14.1" customHeight="1" x14ac:dyDescent="0.15">
      <c r="A373" s="131" t="s">
        <v>480</v>
      </c>
      <c r="B373" s="129">
        <v>0</v>
      </c>
      <c r="C373" s="129">
        <v>837</v>
      </c>
      <c r="D373" s="136">
        <f t="shared" si="5"/>
        <v>-100</v>
      </c>
    </row>
    <row r="374" spans="1:4" s="97" customFormat="1" ht="14.1" customHeight="1" x14ac:dyDescent="0.15">
      <c r="A374" s="131" t="s">
        <v>255</v>
      </c>
      <c r="B374" s="129">
        <v>0</v>
      </c>
      <c r="C374" s="129">
        <v>0</v>
      </c>
      <c r="D374" s="136"/>
    </row>
    <row r="375" spans="1:4" s="97" customFormat="1" ht="14.1" customHeight="1" x14ac:dyDescent="0.15">
      <c r="A375" s="131" t="s">
        <v>481</v>
      </c>
      <c r="B375" s="129">
        <v>880</v>
      </c>
      <c r="C375" s="129">
        <v>659</v>
      </c>
      <c r="D375" s="136">
        <f t="shared" si="5"/>
        <v>33.535660091047049</v>
      </c>
    </row>
    <row r="376" spans="1:4" s="97" customFormat="1" ht="14.1" customHeight="1" x14ac:dyDescent="0.15">
      <c r="A376" s="130" t="s">
        <v>482</v>
      </c>
      <c r="B376" s="129">
        <f>SUM(B377:B389)</f>
        <v>877</v>
      </c>
      <c r="C376" s="129">
        <f>SUM(C377:C389)</f>
        <v>496</v>
      </c>
      <c r="D376" s="136">
        <f t="shared" si="5"/>
        <v>76.814516129032256</v>
      </c>
    </row>
    <row r="377" spans="1:4" s="97" customFormat="1" ht="14.1" customHeight="1" x14ac:dyDescent="0.15">
      <c r="A377" s="131" t="s">
        <v>246</v>
      </c>
      <c r="B377" s="129">
        <v>331</v>
      </c>
      <c r="C377" s="129">
        <v>254</v>
      </c>
      <c r="D377" s="136">
        <f t="shared" si="5"/>
        <v>30.314960629921252</v>
      </c>
    </row>
    <row r="378" spans="1:4" s="97" customFormat="1" ht="14.1" customHeight="1" x14ac:dyDescent="0.15">
      <c r="A378" s="131" t="s">
        <v>247</v>
      </c>
      <c r="B378" s="129">
        <v>370</v>
      </c>
      <c r="C378" s="129">
        <v>0</v>
      </c>
      <c r="D378" s="136"/>
    </row>
    <row r="379" spans="1:4" s="97" customFormat="1" ht="14.1" customHeight="1" x14ac:dyDescent="0.15">
      <c r="A379" s="131" t="s">
        <v>248</v>
      </c>
      <c r="B379" s="129">
        <v>0</v>
      </c>
      <c r="C379" s="129">
        <v>0</v>
      </c>
      <c r="D379" s="136"/>
    </row>
    <row r="380" spans="1:4" s="97" customFormat="1" ht="14.1" customHeight="1" x14ac:dyDescent="0.15">
      <c r="A380" s="131" t="s">
        <v>483</v>
      </c>
      <c r="B380" s="129">
        <v>0</v>
      </c>
      <c r="C380" s="129">
        <v>0</v>
      </c>
      <c r="D380" s="136"/>
    </row>
    <row r="381" spans="1:4" s="97" customFormat="1" ht="14.1" customHeight="1" x14ac:dyDescent="0.15">
      <c r="A381" s="131" t="s">
        <v>484</v>
      </c>
      <c r="B381" s="129">
        <v>3</v>
      </c>
      <c r="C381" s="129">
        <v>33</v>
      </c>
      <c r="D381" s="136">
        <f t="shared" si="5"/>
        <v>-90.909090909090907</v>
      </c>
    </row>
    <row r="382" spans="1:4" s="97" customFormat="1" ht="14.1" customHeight="1" x14ac:dyDescent="0.15">
      <c r="A382" s="131" t="s">
        <v>485</v>
      </c>
      <c r="B382" s="129">
        <v>0</v>
      </c>
      <c r="C382" s="129">
        <v>0</v>
      </c>
      <c r="D382" s="136"/>
    </row>
    <row r="383" spans="1:4" s="97" customFormat="1" ht="14.1" customHeight="1" x14ac:dyDescent="0.15">
      <c r="A383" s="131" t="s">
        <v>486</v>
      </c>
      <c r="B383" s="129">
        <v>34</v>
      </c>
      <c r="C383" s="129">
        <v>48</v>
      </c>
      <c r="D383" s="136">
        <f t="shared" si="5"/>
        <v>-29.166666666666664</v>
      </c>
    </row>
    <row r="384" spans="1:4" s="97" customFormat="1" ht="14.1" customHeight="1" x14ac:dyDescent="0.15">
      <c r="A384" s="131" t="s">
        <v>487</v>
      </c>
      <c r="B384" s="129">
        <v>0</v>
      </c>
      <c r="C384" s="129">
        <v>0</v>
      </c>
      <c r="D384" s="136"/>
    </row>
    <row r="385" spans="1:4" s="97" customFormat="1" ht="14.1" customHeight="1" x14ac:dyDescent="0.15">
      <c r="A385" s="131" t="s">
        <v>488</v>
      </c>
      <c r="B385" s="129">
        <v>0</v>
      </c>
      <c r="C385" s="129">
        <v>0</v>
      </c>
      <c r="D385" s="136"/>
    </row>
    <row r="386" spans="1:4" s="97" customFormat="1" ht="14.1" customHeight="1" x14ac:dyDescent="0.15">
      <c r="A386" s="131" t="s">
        <v>489</v>
      </c>
      <c r="B386" s="129">
        <v>13</v>
      </c>
      <c r="C386" s="129">
        <v>15</v>
      </c>
      <c r="D386" s="136">
        <f t="shared" si="5"/>
        <v>-13.33333333333333</v>
      </c>
    </row>
    <row r="387" spans="1:4" s="97" customFormat="1" ht="14.1" customHeight="1" x14ac:dyDescent="0.15">
      <c r="A387" s="131" t="s">
        <v>490</v>
      </c>
      <c r="B387" s="129">
        <v>0</v>
      </c>
      <c r="C387" s="129">
        <v>0</v>
      </c>
      <c r="D387" s="136"/>
    </row>
    <row r="388" spans="1:4" s="97" customFormat="1" ht="14.1" customHeight="1" x14ac:dyDescent="0.15">
      <c r="A388" s="131" t="s">
        <v>255</v>
      </c>
      <c r="B388" s="129">
        <v>0</v>
      </c>
      <c r="C388" s="129">
        <v>0</v>
      </c>
      <c r="D388" s="136"/>
    </row>
    <row r="389" spans="1:4" s="97" customFormat="1" ht="14.1" customHeight="1" x14ac:dyDescent="0.15">
      <c r="A389" s="131" t="s">
        <v>491</v>
      </c>
      <c r="B389" s="129">
        <v>126</v>
      </c>
      <c r="C389" s="129">
        <v>146</v>
      </c>
      <c r="D389" s="136">
        <f t="shared" si="5"/>
        <v>-13.698630136986301</v>
      </c>
    </row>
    <row r="390" spans="1:4" s="97" customFormat="1" ht="14.1" customHeight="1" x14ac:dyDescent="0.15">
      <c r="A390" s="130" t="s">
        <v>492</v>
      </c>
      <c r="B390" s="129">
        <f>SUM(B391:B398)</f>
        <v>0</v>
      </c>
      <c r="C390" s="129">
        <f>SUM(C391:C398)</f>
        <v>0</v>
      </c>
      <c r="D390" s="136"/>
    </row>
    <row r="391" spans="1:4" s="97" customFormat="1" ht="14.1" customHeight="1" x14ac:dyDescent="0.15">
      <c r="A391" s="131" t="s">
        <v>246</v>
      </c>
      <c r="B391" s="129">
        <v>0</v>
      </c>
      <c r="C391" s="129">
        <v>0</v>
      </c>
      <c r="D391" s="136"/>
    </row>
    <row r="392" spans="1:4" s="97" customFormat="1" ht="14.1" customHeight="1" x14ac:dyDescent="0.15">
      <c r="A392" s="131" t="s">
        <v>247</v>
      </c>
      <c r="B392" s="129">
        <v>0</v>
      </c>
      <c r="C392" s="129">
        <v>0</v>
      </c>
      <c r="D392" s="136"/>
    </row>
    <row r="393" spans="1:4" s="97" customFormat="1" ht="14.1" customHeight="1" x14ac:dyDescent="0.15">
      <c r="A393" s="131" t="s">
        <v>248</v>
      </c>
      <c r="B393" s="129">
        <v>0</v>
      </c>
      <c r="C393" s="129">
        <v>0</v>
      </c>
      <c r="D393" s="136"/>
    </row>
    <row r="394" spans="1:4" s="97" customFormat="1" ht="14.1" customHeight="1" x14ac:dyDescent="0.15">
      <c r="A394" s="131" t="s">
        <v>493</v>
      </c>
      <c r="B394" s="129">
        <v>0</v>
      </c>
      <c r="C394" s="129">
        <v>0</v>
      </c>
      <c r="D394" s="136"/>
    </row>
    <row r="395" spans="1:4" s="97" customFormat="1" ht="14.1" customHeight="1" x14ac:dyDescent="0.15">
      <c r="A395" s="131" t="s">
        <v>494</v>
      </c>
      <c r="B395" s="129">
        <v>0</v>
      </c>
      <c r="C395" s="129">
        <v>0</v>
      </c>
      <c r="D395" s="136"/>
    </row>
    <row r="396" spans="1:4" s="97" customFormat="1" ht="14.1" customHeight="1" x14ac:dyDescent="0.15">
      <c r="A396" s="131" t="s">
        <v>495</v>
      </c>
      <c r="B396" s="129">
        <v>0</v>
      </c>
      <c r="C396" s="129">
        <v>0</v>
      </c>
      <c r="D396" s="136"/>
    </row>
    <row r="397" spans="1:4" s="97" customFormat="1" ht="14.1" customHeight="1" x14ac:dyDescent="0.15">
      <c r="A397" s="131" t="s">
        <v>255</v>
      </c>
      <c r="B397" s="129">
        <v>0</v>
      </c>
      <c r="C397" s="129">
        <v>0</v>
      </c>
      <c r="D397" s="136"/>
    </row>
    <row r="398" spans="1:4" s="97" customFormat="1" ht="14.1" customHeight="1" x14ac:dyDescent="0.15">
      <c r="A398" s="131" t="s">
        <v>496</v>
      </c>
      <c r="B398" s="129">
        <v>0</v>
      </c>
      <c r="C398" s="129">
        <v>0</v>
      </c>
      <c r="D398" s="136"/>
    </row>
    <row r="399" spans="1:4" s="97" customFormat="1" ht="14.1" customHeight="1" x14ac:dyDescent="0.15">
      <c r="A399" s="130" t="s">
        <v>497</v>
      </c>
      <c r="B399" s="129">
        <f>SUM(B400:B407)</f>
        <v>0</v>
      </c>
      <c r="C399" s="129">
        <f>SUM(C400:C407)</f>
        <v>0</v>
      </c>
      <c r="D399" s="136"/>
    </row>
    <row r="400" spans="1:4" s="97" customFormat="1" ht="14.1" customHeight="1" x14ac:dyDescent="0.15">
      <c r="A400" s="131" t="s">
        <v>246</v>
      </c>
      <c r="B400" s="129">
        <v>0</v>
      </c>
      <c r="C400" s="129">
        <v>0</v>
      </c>
      <c r="D400" s="136"/>
    </row>
    <row r="401" spans="1:4" s="97" customFormat="1" ht="14.1" customHeight="1" x14ac:dyDescent="0.15">
      <c r="A401" s="131" t="s">
        <v>247</v>
      </c>
      <c r="B401" s="129">
        <v>0</v>
      </c>
      <c r="C401" s="129">
        <v>0</v>
      </c>
      <c r="D401" s="136"/>
    </row>
    <row r="402" spans="1:4" s="97" customFormat="1" ht="14.1" customHeight="1" x14ac:dyDescent="0.15">
      <c r="A402" s="131" t="s">
        <v>248</v>
      </c>
      <c r="B402" s="129">
        <v>0</v>
      </c>
      <c r="C402" s="129">
        <v>0</v>
      </c>
      <c r="D402" s="136"/>
    </row>
    <row r="403" spans="1:4" s="97" customFormat="1" ht="14.1" customHeight="1" x14ac:dyDescent="0.15">
      <c r="A403" s="131" t="s">
        <v>498</v>
      </c>
      <c r="B403" s="129">
        <v>0</v>
      </c>
      <c r="C403" s="129">
        <v>0</v>
      </c>
      <c r="D403" s="136"/>
    </row>
    <row r="404" spans="1:4" s="97" customFormat="1" ht="14.1" customHeight="1" x14ac:dyDescent="0.15">
      <c r="A404" s="131" t="s">
        <v>499</v>
      </c>
      <c r="B404" s="129">
        <v>0</v>
      </c>
      <c r="C404" s="129">
        <v>0</v>
      </c>
      <c r="D404" s="136"/>
    </row>
    <row r="405" spans="1:4" s="97" customFormat="1" ht="14.1" customHeight="1" x14ac:dyDescent="0.15">
      <c r="A405" s="131" t="s">
        <v>500</v>
      </c>
      <c r="B405" s="129">
        <v>0</v>
      </c>
      <c r="C405" s="129">
        <v>0</v>
      </c>
      <c r="D405" s="136"/>
    </row>
    <row r="406" spans="1:4" s="97" customFormat="1" ht="14.1" customHeight="1" x14ac:dyDescent="0.15">
      <c r="A406" s="131" t="s">
        <v>255</v>
      </c>
      <c r="B406" s="129">
        <v>0</v>
      </c>
      <c r="C406" s="129">
        <v>0</v>
      </c>
      <c r="D406" s="136"/>
    </row>
    <row r="407" spans="1:4" s="97" customFormat="1" ht="14.1" customHeight="1" x14ac:dyDescent="0.15">
      <c r="A407" s="131" t="s">
        <v>501</v>
      </c>
      <c r="B407" s="129">
        <v>0</v>
      </c>
      <c r="C407" s="129">
        <v>0</v>
      </c>
      <c r="D407" s="136"/>
    </row>
    <row r="408" spans="1:4" s="97" customFormat="1" ht="14.1" customHeight="1" x14ac:dyDescent="0.15">
      <c r="A408" s="130" t="s">
        <v>502</v>
      </c>
      <c r="B408" s="129">
        <f>SUM(B409:B415)</f>
        <v>0</v>
      </c>
      <c r="C408" s="129">
        <f>SUM(C409:C415)</f>
        <v>0</v>
      </c>
      <c r="D408" s="136"/>
    </row>
    <row r="409" spans="1:4" s="97" customFormat="1" ht="14.1" customHeight="1" x14ac:dyDescent="0.15">
      <c r="A409" s="131" t="s">
        <v>246</v>
      </c>
      <c r="B409" s="129">
        <v>0</v>
      </c>
      <c r="C409" s="129">
        <v>0</v>
      </c>
      <c r="D409" s="136"/>
    </row>
    <row r="410" spans="1:4" s="97" customFormat="1" ht="14.1" customHeight="1" x14ac:dyDescent="0.15">
      <c r="A410" s="131" t="s">
        <v>247</v>
      </c>
      <c r="B410" s="129">
        <v>0</v>
      </c>
      <c r="C410" s="129">
        <v>0</v>
      </c>
      <c r="D410" s="136"/>
    </row>
    <row r="411" spans="1:4" s="97" customFormat="1" ht="14.1" customHeight="1" x14ac:dyDescent="0.15">
      <c r="A411" s="131" t="s">
        <v>248</v>
      </c>
      <c r="B411" s="129">
        <v>0</v>
      </c>
      <c r="C411" s="129">
        <v>0</v>
      </c>
      <c r="D411" s="136"/>
    </row>
    <row r="412" spans="1:4" s="97" customFormat="1" ht="14.1" customHeight="1" x14ac:dyDescent="0.15">
      <c r="A412" s="131" t="s">
        <v>503</v>
      </c>
      <c r="B412" s="129">
        <v>0</v>
      </c>
      <c r="C412" s="129">
        <v>0</v>
      </c>
      <c r="D412" s="136"/>
    </row>
    <row r="413" spans="1:4" s="97" customFormat="1" ht="14.1" customHeight="1" x14ac:dyDescent="0.15">
      <c r="A413" s="131" t="s">
        <v>504</v>
      </c>
      <c r="B413" s="129">
        <v>0</v>
      </c>
      <c r="C413" s="129">
        <v>0</v>
      </c>
      <c r="D413" s="136"/>
    </row>
    <row r="414" spans="1:4" s="97" customFormat="1" ht="14.1" customHeight="1" x14ac:dyDescent="0.15">
      <c r="A414" s="131" t="s">
        <v>255</v>
      </c>
      <c r="B414" s="129">
        <v>0</v>
      </c>
      <c r="C414" s="129">
        <v>0</v>
      </c>
      <c r="D414" s="136"/>
    </row>
    <row r="415" spans="1:4" s="97" customFormat="1" ht="14.1" customHeight="1" x14ac:dyDescent="0.15">
      <c r="A415" s="131" t="s">
        <v>505</v>
      </c>
      <c r="B415" s="129">
        <v>0</v>
      </c>
      <c r="C415" s="129">
        <v>0</v>
      </c>
      <c r="D415" s="136"/>
    </row>
    <row r="416" spans="1:4" s="97" customFormat="1" ht="14.1" customHeight="1" x14ac:dyDescent="0.15">
      <c r="A416" s="130" t="s">
        <v>506</v>
      </c>
      <c r="B416" s="129">
        <f>SUM(B417:B423)</f>
        <v>0</v>
      </c>
      <c r="C416" s="129">
        <f>SUM(C417:C423)</f>
        <v>0</v>
      </c>
      <c r="D416" s="136"/>
    </row>
    <row r="417" spans="1:4" s="97" customFormat="1" ht="14.1" customHeight="1" x14ac:dyDescent="0.15">
      <c r="A417" s="131" t="s">
        <v>246</v>
      </c>
      <c r="B417" s="129">
        <v>0</v>
      </c>
      <c r="C417" s="129">
        <v>0</v>
      </c>
      <c r="D417" s="136"/>
    </row>
    <row r="418" spans="1:4" s="97" customFormat="1" ht="14.1" customHeight="1" x14ac:dyDescent="0.15">
      <c r="A418" s="131" t="s">
        <v>247</v>
      </c>
      <c r="B418" s="129">
        <v>0</v>
      </c>
      <c r="C418" s="129">
        <v>0</v>
      </c>
      <c r="D418" s="136"/>
    </row>
    <row r="419" spans="1:4" s="97" customFormat="1" ht="14.1" customHeight="1" x14ac:dyDescent="0.15">
      <c r="A419" s="131" t="s">
        <v>507</v>
      </c>
      <c r="B419" s="129">
        <v>0</v>
      </c>
      <c r="C419" s="129">
        <v>0</v>
      </c>
      <c r="D419" s="136"/>
    </row>
    <row r="420" spans="1:4" s="97" customFormat="1" ht="14.1" customHeight="1" x14ac:dyDescent="0.15">
      <c r="A420" s="131" t="s">
        <v>508</v>
      </c>
      <c r="B420" s="129">
        <v>0</v>
      </c>
      <c r="C420" s="129">
        <v>0</v>
      </c>
      <c r="D420" s="136"/>
    </row>
    <row r="421" spans="1:4" s="97" customFormat="1" ht="14.1" customHeight="1" x14ac:dyDescent="0.15">
      <c r="A421" s="131" t="s">
        <v>509</v>
      </c>
      <c r="B421" s="129">
        <v>0</v>
      </c>
      <c r="C421" s="129">
        <v>0</v>
      </c>
      <c r="D421" s="136"/>
    </row>
    <row r="422" spans="1:4" s="97" customFormat="1" ht="14.1" customHeight="1" x14ac:dyDescent="0.15">
      <c r="A422" s="131" t="s">
        <v>462</v>
      </c>
      <c r="B422" s="129">
        <v>0</v>
      </c>
      <c r="C422" s="129">
        <v>0</v>
      </c>
      <c r="D422" s="136"/>
    </row>
    <row r="423" spans="1:4" s="97" customFormat="1" ht="14.1" customHeight="1" x14ac:dyDescent="0.15">
      <c r="A423" s="131" t="s">
        <v>510</v>
      </c>
      <c r="B423" s="129">
        <v>0</v>
      </c>
      <c r="C423" s="129">
        <v>0</v>
      </c>
      <c r="D423" s="136"/>
    </row>
    <row r="424" spans="1:4" s="97" customFormat="1" ht="14.1" customHeight="1" x14ac:dyDescent="0.15">
      <c r="A424" s="130" t="s">
        <v>511</v>
      </c>
      <c r="B424" s="129">
        <f>SUM(B425:B432)</f>
        <v>0</v>
      </c>
      <c r="C424" s="129">
        <f>SUM(C425:C432)</f>
        <v>0</v>
      </c>
      <c r="D424" s="136"/>
    </row>
    <row r="425" spans="1:4" s="97" customFormat="1" ht="14.1" customHeight="1" x14ac:dyDescent="0.15">
      <c r="A425" s="131" t="s">
        <v>512</v>
      </c>
      <c r="B425" s="129">
        <v>0</v>
      </c>
      <c r="C425" s="129">
        <v>0</v>
      </c>
      <c r="D425" s="136"/>
    </row>
    <row r="426" spans="1:4" s="97" customFormat="1" ht="14.1" customHeight="1" x14ac:dyDescent="0.15">
      <c r="A426" s="131" t="s">
        <v>246</v>
      </c>
      <c r="B426" s="129">
        <v>0</v>
      </c>
      <c r="C426" s="129">
        <v>0</v>
      </c>
      <c r="D426" s="136"/>
    </row>
    <row r="427" spans="1:4" s="97" customFormat="1" ht="14.1" customHeight="1" x14ac:dyDescent="0.15">
      <c r="A427" s="131" t="s">
        <v>513</v>
      </c>
      <c r="B427" s="129">
        <v>0</v>
      </c>
      <c r="C427" s="129">
        <v>0</v>
      </c>
      <c r="D427" s="136"/>
    </row>
    <row r="428" spans="1:4" s="97" customFormat="1" ht="14.1" customHeight="1" x14ac:dyDescent="0.15">
      <c r="A428" s="131" t="s">
        <v>514</v>
      </c>
      <c r="B428" s="129">
        <v>0</v>
      </c>
      <c r="C428" s="129">
        <v>0</v>
      </c>
      <c r="D428" s="136"/>
    </row>
    <row r="429" spans="1:4" s="97" customFormat="1" ht="14.1" customHeight="1" x14ac:dyDescent="0.15">
      <c r="A429" s="131" t="s">
        <v>515</v>
      </c>
      <c r="B429" s="129">
        <v>0</v>
      </c>
      <c r="C429" s="129">
        <v>0</v>
      </c>
      <c r="D429" s="136"/>
    </row>
    <row r="430" spans="1:4" s="97" customFormat="1" ht="14.1" customHeight="1" x14ac:dyDescent="0.15">
      <c r="A430" s="131" t="s">
        <v>516</v>
      </c>
      <c r="B430" s="129">
        <v>0</v>
      </c>
      <c r="C430" s="129">
        <v>0</v>
      </c>
      <c r="D430" s="136"/>
    </row>
    <row r="431" spans="1:4" s="97" customFormat="1" ht="14.1" customHeight="1" x14ac:dyDescent="0.15">
      <c r="A431" s="131" t="s">
        <v>517</v>
      </c>
      <c r="B431" s="129">
        <v>0</v>
      </c>
      <c r="C431" s="129">
        <v>0</v>
      </c>
      <c r="D431" s="136"/>
    </row>
    <row r="432" spans="1:4" s="97" customFormat="1" ht="14.1" customHeight="1" x14ac:dyDescent="0.15">
      <c r="A432" s="131" t="s">
        <v>518</v>
      </c>
      <c r="B432" s="129">
        <v>0</v>
      </c>
      <c r="C432" s="129">
        <v>0</v>
      </c>
      <c r="D432" s="136"/>
    </row>
    <row r="433" spans="1:4" s="97" customFormat="1" ht="14.1" customHeight="1" x14ac:dyDescent="0.15">
      <c r="A433" s="130" t="s">
        <v>519</v>
      </c>
      <c r="B433" s="129">
        <f>B434+B435</f>
        <v>18</v>
      </c>
      <c r="C433" s="129">
        <f>C434+C435</f>
        <v>90</v>
      </c>
      <c r="D433" s="136">
        <f t="shared" ref="D433:D451" si="6">(B433/C433-1)*100</f>
        <v>-80</v>
      </c>
    </row>
    <row r="434" spans="1:4" s="97" customFormat="1" ht="14.1" customHeight="1" x14ac:dyDescent="0.15">
      <c r="A434" s="131" t="s">
        <v>520</v>
      </c>
      <c r="B434" s="129">
        <v>18</v>
      </c>
      <c r="C434" s="129">
        <v>90</v>
      </c>
      <c r="D434" s="136">
        <f t="shared" si="6"/>
        <v>-80</v>
      </c>
    </row>
    <row r="435" spans="1:4" s="97" customFormat="1" ht="14.1" customHeight="1" x14ac:dyDescent="0.15">
      <c r="A435" s="131" t="s">
        <v>521</v>
      </c>
      <c r="B435" s="129">
        <v>0</v>
      </c>
      <c r="C435" s="129">
        <v>0</v>
      </c>
      <c r="D435" s="136"/>
    </row>
    <row r="436" spans="1:4" s="97" customFormat="1" ht="14.1" customHeight="1" x14ac:dyDescent="0.15">
      <c r="A436" s="130" t="s">
        <v>522</v>
      </c>
      <c r="B436" s="129">
        <f>SUM(B437,B442,B451,B458,B464,B468,B472,B476,B482,B489)</f>
        <v>82816</v>
      </c>
      <c r="C436" s="129">
        <f>SUM(C437,C442,C451,C458,C464,C468,C472,C476,C482,C489)</f>
        <v>67548</v>
      </c>
      <c r="D436" s="136">
        <f t="shared" si="6"/>
        <v>22.603185882631614</v>
      </c>
    </row>
    <row r="437" spans="1:4" s="97" customFormat="1" ht="14.1" customHeight="1" x14ac:dyDescent="0.15">
      <c r="A437" s="130" t="s">
        <v>523</v>
      </c>
      <c r="B437" s="129">
        <f>SUM(B438:B441)</f>
        <v>1509</v>
      </c>
      <c r="C437" s="129">
        <f>SUM(C438:C441)</f>
        <v>740</v>
      </c>
      <c r="D437" s="136">
        <f t="shared" si="6"/>
        <v>103.91891891891891</v>
      </c>
    </row>
    <row r="438" spans="1:4" s="97" customFormat="1" ht="14.1" customHeight="1" x14ac:dyDescent="0.15">
      <c r="A438" s="131" t="s">
        <v>246</v>
      </c>
      <c r="B438" s="129">
        <v>818</v>
      </c>
      <c r="C438" s="129">
        <v>607</v>
      </c>
      <c r="D438" s="136">
        <f t="shared" si="6"/>
        <v>34.761120263591437</v>
      </c>
    </row>
    <row r="439" spans="1:4" s="97" customFormat="1" ht="14.1" customHeight="1" x14ac:dyDescent="0.15">
      <c r="A439" s="131" t="s">
        <v>247</v>
      </c>
      <c r="B439" s="129">
        <v>691</v>
      </c>
      <c r="C439" s="129">
        <v>133</v>
      </c>
      <c r="D439" s="136">
        <f t="shared" si="6"/>
        <v>419.54887218045116</v>
      </c>
    </row>
    <row r="440" spans="1:4" s="97" customFormat="1" ht="14.1" customHeight="1" x14ac:dyDescent="0.15">
      <c r="A440" s="131" t="s">
        <v>248</v>
      </c>
      <c r="B440" s="129">
        <v>0</v>
      </c>
      <c r="C440" s="129">
        <v>0</v>
      </c>
      <c r="D440" s="136"/>
    </row>
    <row r="441" spans="1:4" s="97" customFormat="1" ht="14.1" customHeight="1" x14ac:dyDescent="0.15">
      <c r="A441" s="131" t="s">
        <v>524</v>
      </c>
      <c r="B441" s="129">
        <v>0</v>
      </c>
      <c r="C441" s="129">
        <v>0</v>
      </c>
      <c r="D441" s="136"/>
    </row>
    <row r="442" spans="1:4" s="97" customFormat="1" ht="14.1" customHeight="1" x14ac:dyDescent="0.15">
      <c r="A442" s="130" t="s">
        <v>525</v>
      </c>
      <c r="B442" s="129">
        <f>SUM(B443:B450)</f>
        <v>74812</v>
      </c>
      <c r="C442" s="129">
        <f>SUM(C443:C450)</f>
        <v>55194</v>
      </c>
      <c r="D442" s="136">
        <f t="shared" si="6"/>
        <v>35.543718520129005</v>
      </c>
    </row>
    <row r="443" spans="1:4" s="97" customFormat="1" ht="14.1" customHeight="1" x14ac:dyDescent="0.15">
      <c r="A443" s="131" t="s">
        <v>526</v>
      </c>
      <c r="B443" s="129">
        <v>3397</v>
      </c>
      <c r="C443" s="129">
        <v>2170</v>
      </c>
      <c r="D443" s="136">
        <f t="shared" si="6"/>
        <v>56.543778801843317</v>
      </c>
    </row>
    <row r="444" spans="1:4" s="97" customFormat="1" ht="14.1" customHeight="1" x14ac:dyDescent="0.15">
      <c r="A444" s="131" t="s">
        <v>527</v>
      </c>
      <c r="B444" s="129">
        <v>37463</v>
      </c>
      <c r="C444" s="129">
        <v>30850</v>
      </c>
      <c r="D444" s="136">
        <f t="shared" si="6"/>
        <v>21.43598055105349</v>
      </c>
    </row>
    <row r="445" spans="1:4" s="97" customFormat="1" ht="14.1" customHeight="1" x14ac:dyDescent="0.15">
      <c r="A445" s="131" t="s">
        <v>528</v>
      </c>
      <c r="B445" s="129">
        <v>11667</v>
      </c>
      <c r="C445" s="129">
        <v>9606</v>
      </c>
      <c r="D445" s="136">
        <f t="shared" si="6"/>
        <v>21.45534041224235</v>
      </c>
    </row>
    <row r="446" spans="1:4" s="97" customFormat="1" ht="14.1" customHeight="1" x14ac:dyDescent="0.15">
      <c r="A446" s="131" t="s">
        <v>529</v>
      </c>
      <c r="B446" s="129">
        <v>12411</v>
      </c>
      <c r="C446" s="129">
        <v>11068</v>
      </c>
      <c r="D446" s="136">
        <f t="shared" si="6"/>
        <v>12.134080231297428</v>
      </c>
    </row>
    <row r="447" spans="1:4" s="97" customFormat="1" ht="14.1" customHeight="1" x14ac:dyDescent="0.15">
      <c r="A447" s="131" t="s">
        <v>530</v>
      </c>
      <c r="B447" s="129">
        <v>0</v>
      </c>
      <c r="C447" s="129">
        <v>0</v>
      </c>
      <c r="D447" s="136"/>
    </row>
    <row r="448" spans="1:4" s="97" customFormat="1" ht="14.1" customHeight="1" x14ac:dyDescent="0.15">
      <c r="A448" s="131" t="s">
        <v>531</v>
      </c>
      <c r="B448" s="129">
        <v>0</v>
      </c>
      <c r="C448" s="129">
        <v>0</v>
      </c>
      <c r="D448" s="136"/>
    </row>
    <row r="449" spans="1:4" s="97" customFormat="1" ht="14.1" customHeight="1" x14ac:dyDescent="0.15">
      <c r="A449" s="131" t="s">
        <v>532</v>
      </c>
      <c r="B449" s="129">
        <v>0</v>
      </c>
      <c r="C449" s="129">
        <v>0</v>
      </c>
      <c r="D449" s="136"/>
    </row>
    <row r="450" spans="1:4" s="97" customFormat="1" ht="14.1" customHeight="1" x14ac:dyDescent="0.15">
      <c r="A450" s="131" t="s">
        <v>533</v>
      </c>
      <c r="B450" s="129">
        <v>9874</v>
      </c>
      <c r="C450" s="129">
        <v>1500</v>
      </c>
      <c r="D450" s="136">
        <f t="shared" si="6"/>
        <v>558.26666666666665</v>
      </c>
    </row>
    <row r="451" spans="1:4" s="97" customFormat="1" ht="14.1" customHeight="1" x14ac:dyDescent="0.15">
      <c r="A451" s="130" t="s">
        <v>534</v>
      </c>
      <c r="B451" s="129">
        <f>SUM(B452:B457)</f>
        <v>682</v>
      </c>
      <c r="C451" s="129">
        <f>SUM(C452:C457)</f>
        <v>667</v>
      </c>
      <c r="D451" s="136">
        <f t="shared" si="6"/>
        <v>2.2488755622188883</v>
      </c>
    </row>
    <row r="452" spans="1:4" s="97" customFormat="1" ht="14.1" customHeight="1" x14ac:dyDescent="0.15">
      <c r="A452" s="131" t="s">
        <v>535</v>
      </c>
      <c r="B452" s="129">
        <v>0</v>
      </c>
      <c r="C452" s="129">
        <v>0</v>
      </c>
      <c r="D452" s="136"/>
    </row>
    <row r="453" spans="1:4" s="97" customFormat="1" ht="14.1" customHeight="1" x14ac:dyDescent="0.15">
      <c r="A453" s="131" t="s">
        <v>536</v>
      </c>
      <c r="B453" s="129">
        <v>0</v>
      </c>
      <c r="C453" s="129">
        <v>0</v>
      </c>
      <c r="D453" s="136"/>
    </row>
    <row r="454" spans="1:4" s="97" customFormat="1" ht="14.1" customHeight="1" x14ac:dyDescent="0.15">
      <c r="A454" s="131" t="s">
        <v>537</v>
      </c>
      <c r="B454" s="129">
        <v>0</v>
      </c>
      <c r="C454" s="129">
        <v>0</v>
      </c>
      <c r="D454" s="136"/>
    </row>
    <row r="455" spans="1:4" s="97" customFormat="1" ht="14.1" customHeight="1" x14ac:dyDescent="0.15">
      <c r="A455" s="131" t="s">
        <v>538</v>
      </c>
      <c r="B455" s="129">
        <v>682</v>
      </c>
      <c r="C455" s="129">
        <v>667</v>
      </c>
      <c r="D455" s="136">
        <f t="shared" ref="D455:D518" si="7">(B455/C455-1)*100</f>
        <v>2.2488755622188883</v>
      </c>
    </row>
    <row r="456" spans="1:4" s="97" customFormat="1" ht="14.1" customHeight="1" x14ac:dyDescent="0.15">
      <c r="A456" s="131" t="s">
        <v>539</v>
      </c>
      <c r="B456" s="129">
        <v>0</v>
      </c>
      <c r="C456" s="129">
        <v>0</v>
      </c>
      <c r="D456" s="136"/>
    </row>
    <row r="457" spans="1:4" s="97" customFormat="1" ht="14.1" customHeight="1" x14ac:dyDescent="0.15">
      <c r="A457" s="131" t="s">
        <v>540</v>
      </c>
      <c r="B457" s="129">
        <v>0</v>
      </c>
      <c r="C457" s="129">
        <v>0</v>
      </c>
      <c r="D457" s="136"/>
    </row>
    <row r="458" spans="1:4" s="97" customFormat="1" ht="14.1" customHeight="1" x14ac:dyDescent="0.15">
      <c r="A458" s="130" t="s">
        <v>541</v>
      </c>
      <c r="B458" s="129">
        <f>SUM(B459:B463)</f>
        <v>0</v>
      </c>
      <c r="C458" s="129">
        <f>SUM(C459:C463)</f>
        <v>0</v>
      </c>
      <c r="D458" s="136"/>
    </row>
    <row r="459" spans="1:4" s="97" customFormat="1" ht="14.1" customHeight="1" x14ac:dyDescent="0.15">
      <c r="A459" s="131" t="s">
        <v>542</v>
      </c>
      <c r="B459" s="129">
        <v>0</v>
      </c>
      <c r="C459" s="129">
        <v>0</v>
      </c>
      <c r="D459" s="136"/>
    </row>
    <row r="460" spans="1:4" s="97" customFormat="1" ht="14.1" customHeight="1" x14ac:dyDescent="0.15">
      <c r="A460" s="131" t="s">
        <v>543</v>
      </c>
      <c r="B460" s="129">
        <v>0</v>
      </c>
      <c r="C460" s="129">
        <v>0</v>
      </c>
      <c r="D460" s="136"/>
    </row>
    <row r="461" spans="1:4" s="97" customFormat="1" ht="14.1" customHeight="1" x14ac:dyDescent="0.15">
      <c r="A461" s="131" t="s">
        <v>544</v>
      </c>
      <c r="B461" s="129">
        <v>0</v>
      </c>
      <c r="C461" s="129">
        <v>0</v>
      </c>
      <c r="D461" s="136"/>
    </row>
    <row r="462" spans="1:4" s="97" customFormat="1" ht="14.1" customHeight="1" x14ac:dyDescent="0.15">
      <c r="A462" s="131" t="s">
        <v>545</v>
      </c>
      <c r="B462" s="129">
        <v>0</v>
      </c>
      <c r="C462" s="129">
        <v>0</v>
      </c>
      <c r="D462" s="136"/>
    </row>
    <row r="463" spans="1:4" s="97" customFormat="1" ht="14.1" customHeight="1" x14ac:dyDescent="0.15">
      <c r="A463" s="131" t="s">
        <v>546</v>
      </c>
      <c r="B463" s="129">
        <v>0</v>
      </c>
      <c r="C463" s="129">
        <v>0</v>
      </c>
      <c r="D463" s="136"/>
    </row>
    <row r="464" spans="1:4" s="97" customFormat="1" ht="14.1" customHeight="1" x14ac:dyDescent="0.15">
      <c r="A464" s="130" t="s">
        <v>547</v>
      </c>
      <c r="B464" s="129">
        <f>SUM(B465:B467)</f>
        <v>0</v>
      </c>
      <c r="C464" s="129">
        <f>SUM(C465:C467)</f>
        <v>0</v>
      </c>
      <c r="D464" s="136"/>
    </row>
    <row r="465" spans="1:4" s="97" customFormat="1" ht="14.1" customHeight="1" x14ac:dyDescent="0.15">
      <c r="A465" s="131" t="s">
        <v>548</v>
      </c>
      <c r="B465" s="129">
        <v>0</v>
      </c>
      <c r="C465" s="129">
        <v>0</v>
      </c>
      <c r="D465" s="136"/>
    </row>
    <row r="466" spans="1:4" s="97" customFormat="1" ht="14.1" customHeight="1" x14ac:dyDescent="0.15">
      <c r="A466" s="131" t="s">
        <v>549</v>
      </c>
      <c r="B466" s="129">
        <v>0</v>
      </c>
      <c r="C466" s="129">
        <v>0</v>
      </c>
      <c r="D466" s="136"/>
    </row>
    <row r="467" spans="1:4" s="97" customFormat="1" ht="14.1" customHeight="1" x14ac:dyDescent="0.15">
      <c r="A467" s="131" t="s">
        <v>550</v>
      </c>
      <c r="B467" s="129">
        <v>0</v>
      </c>
      <c r="C467" s="129">
        <v>0</v>
      </c>
      <c r="D467" s="136"/>
    </row>
    <row r="468" spans="1:4" s="97" customFormat="1" ht="14.1" customHeight="1" x14ac:dyDescent="0.15">
      <c r="A468" s="130" t="s">
        <v>551</v>
      </c>
      <c r="B468" s="129">
        <f>SUM(B469:B471)</f>
        <v>0</v>
      </c>
      <c r="C468" s="129">
        <f>SUM(C469:C471)</f>
        <v>0</v>
      </c>
      <c r="D468" s="136"/>
    </row>
    <row r="469" spans="1:4" s="97" customFormat="1" ht="14.1" customHeight="1" x14ac:dyDescent="0.15">
      <c r="A469" s="131" t="s">
        <v>552</v>
      </c>
      <c r="B469" s="129">
        <v>0</v>
      </c>
      <c r="C469" s="129">
        <v>0</v>
      </c>
      <c r="D469" s="136"/>
    </row>
    <row r="470" spans="1:4" s="97" customFormat="1" ht="14.1" customHeight="1" x14ac:dyDescent="0.15">
      <c r="A470" s="131" t="s">
        <v>553</v>
      </c>
      <c r="B470" s="129">
        <v>0</v>
      </c>
      <c r="C470" s="129">
        <v>0</v>
      </c>
      <c r="D470" s="136"/>
    </row>
    <row r="471" spans="1:4" s="97" customFormat="1" ht="14.1" customHeight="1" x14ac:dyDescent="0.15">
      <c r="A471" s="131" t="s">
        <v>554</v>
      </c>
      <c r="B471" s="129">
        <v>0</v>
      </c>
      <c r="C471" s="129">
        <v>0</v>
      </c>
      <c r="D471" s="136"/>
    </row>
    <row r="472" spans="1:4" s="97" customFormat="1" ht="14.1" customHeight="1" x14ac:dyDescent="0.15">
      <c r="A472" s="130" t="s">
        <v>555</v>
      </c>
      <c r="B472" s="129">
        <f>SUM(B473:B475)</f>
        <v>0</v>
      </c>
      <c r="C472" s="129">
        <f>SUM(C473:C475)</f>
        <v>0</v>
      </c>
      <c r="D472" s="136"/>
    </row>
    <row r="473" spans="1:4" s="97" customFormat="1" ht="14.1" customHeight="1" x14ac:dyDescent="0.15">
      <c r="A473" s="131" t="s">
        <v>556</v>
      </c>
      <c r="B473" s="129">
        <v>0</v>
      </c>
      <c r="C473" s="129">
        <v>0</v>
      </c>
      <c r="D473" s="136"/>
    </row>
    <row r="474" spans="1:4" s="97" customFormat="1" ht="14.1" customHeight="1" x14ac:dyDescent="0.15">
      <c r="A474" s="131" t="s">
        <v>557</v>
      </c>
      <c r="B474" s="129">
        <v>0</v>
      </c>
      <c r="C474" s="129">
        <v>0</v>
      </c>
      <c r="D474" s="136"/>
    </row>
    <row r="475" spans="1:4" s="97" customFormat="1" ht="14.1" customHeight="1" x14ac:dyDescent="0.15">
      <c r="A475" s="131" t="s">
        <v>558</v>
      </c>
      <c r="B475" s="129">
        <v>0</v>
      </c>
      <c r="C475" s="129">
        <v>0</v>
      </c>
      <c r="D475" s="136"/>
    </row>
    <row r="476" spans="1:4" s="97" customFormat="1" ht="14.1" customHeight="1" x14ac:dyDescent="0.15">
      <c r="A476" s="130" t="s">
        <v>559</v>
      </c>
      <c r="B476" s="129">
        <f>SUM(B477:B481)</f>
        <v>251</v>
      </c>
      <c r="C476" s="129">
        <f>SUM(C477:C481)</f>
        <v>637</v>
      </c>
      <c r="D476" s="136">
        <f t="shared" si="7"/>
        <v>-60.596546310832025</v>
      </c>
    </row>
    <row r="477" spans="1:4" s="97" customFormat="1" ht="14.1" customHeight="1" x14ac:dyDescent="0.15">
      <c r="A477" s="131" t="s">
        <v>560</v>
      </c>
      <c r="B477" s="129">
        <v>0</v>
      </c>
      <c r="C477" s="129">
        <v>464</v>
      </c>
      <c r="D477" s="136">
        <f t="shared" si="7"/>
        <v>-100</v>
      </c>
    </row>
    <row r="478" spans="1:4" s="97" customFormat="1" ht="14.1" customHeight="1" x14ac:dyDescent="0.15">
      <c r="A478" s="131" t="s">
        <v>561</v>
      </c>
      <c r="B478" s="129">
        <v>225</v>
      </c>
      <c r="C478" s="129">
        <v>151</v>
      </c>
      <c r="D478" s="136">
        <f t="shared" si="7"/>
        <v>49.006622516556298</v>
      </c>
    </row>
    <row r="479" spans="1:4" s="97" customFormat="1" ht="14.1" customHeight="1" x14ac:dyDescent="0.15">
      <c r="A479" s="131" t="s">
        <v>562</v>
      </c>
      <c r="B479" s="129">
        <v>0</v>
      </c>
      <c r="C479" s="129">
        <v>0</v>
      </c>
      <c r="D479" s="136"/>
    </row>
    <row r="480" spans="1:4" s="97" customFormat="1" ht="14.1" customHeight="1" x14ac:dyDescent="0.15">
      <c r="A480" s="131" t="s">
        <v>563</v>
      </c>
      <c r="B480" s="129">
        <v>0</v>
      </c>
      <c r="C480" s="129">
        <v>0</v>
      </c>
      <c r="D480" s="136"/>
    </row>
    <row r="481" spans="1:4" s="97" customFormat="1" ht="14.1" customHeight="1" x14ac:dyDescent="0.15">
      <c r="A481" s="131" t="s">
        <v>564</v>
      </c>
      <c r="B481" s="129">
        <v>26</v>
      </c>
      <c r="C481" s="129">
        <v>22</v>
      </c>
      <c r="D481" s="136">
        <f t="shared" si="7"/>
        <v>18.181818181818187</v>
      </c>
    </row>
    <row r="482" spans="1:4" s="97" customFormat="1" ht="14.1" customHeight="1" x14ac:dyDescent="0.15">
      <c r="A482" s="130" t="s">
        <v>565</v>
      </c>
      <c r="B482" s="129">
        <f>SUM(B483:B488)</f>
        <v>5555</v>
      </c>
      <c r="C482" s="129">
        <f>SUM(C483:C488)</f>
        <v>10272</v>
      </c>
      <c r="D482" s="136">
        <f t="shared" si="7"/>
        <v>-45.920950155763244</v>
      </c>
    </row>
    <row r="483" spans="1:4" s="97" customFormat="1" ht="14.1" customHeight="1" x14ac:dyDescent="0.15">
      <c r="A483" s="131" t="s">
        <v>566</v>
      </c>
      <c r="B483" s="129">
        <v>0</v>
      </c>
      <c r="C483" s="129">
        <v>0</v>
      </c>
      <c r="D483" s="136"/>
    </row>
    <row r="484" spans="1:4" s="97" customFormat="1" ht="14.1" customHeight="1" x14ac:dyDescent="0.15">
      <c r="A484" s="131" t="s">
        <v>567</v>
      </c>
      <c r="B484" s="129">
        <v>0</v>
      </c>
      <c r="C484" s="129">
        <v>0</v>
      </c>
      <c r="D484" s="136"/>
    </row>
    <row r="485" spans="1:4" s="97" customFormat="1" ht="14.1" customHeight="1" x14ac:dyDescent="0.15">
      <c r="A485" s="131" t="s">
        <v>568</v>
      </c>
      <c r="B485" s="129">
        <v>0</v>
      </c>
      <c r="C485" s="129">
        <v>0</v>
      </c>
      <c r="D485" s="136"/>
    </row>
    <row r="486" spans="1:4" s="97" customFormat="1" ht="14.1" customHeight="1" x14ac:dyDescent="0.15">
      <c r="A486" s="131" t="s">
        <v>569</v>
      </c>
      <c r="B486" s="129">
        <v>0</v>
      </c>
      <c r="C486" s="129">
        <v>0</v>
      </c>
      <c r="D486" s="136"/>
    </row>
    <row r="487" spans="1:4" s="97" customFormat="1" ht="14.1" customHeight="1" x14ac:dyDescent="0.15">
      <c r="A487" s="131" t="s">
        <v>570</v>
      </c>
      <c r="B487" s="129">
        <v>0</v>
      </c>
      <c r="C487" s="129">
        <v>0</v>
      </c>
      <c r="D487" s="136"/>
    </row>
    <row r="488" spans="1:4" s="97" customFormat="1" ht="14.1" customHeight="1" x14ac:dyDescent="0.15">
      <c r="A488" s="131" t="s">
        <v>571</v>
      </c>
      <c r="B488" s="129">
        <v>5555</v>
      </c>
      <c r="C488" s="129">
        <v>10272</v>
      </c>
      <c r="D488" s="136">
        <f t="shared" si="7"/>
        <v>-45.920950155763244</v>
      </c>
    </row>
    <row r="489" spans="1:4" s="97" customFormat="1" ht="14.1" customHeight="1" x14ac:dyDescent="0.15">
      <c r="A489" s="130" t="s">
        <v>572</v>
      </c>
      <c r="B489" s="129">
        <f>B490</f>
        <v>7</v>
      </c>
      <c r="C489" s="129">
        <f>C490</f>
        <v>38</v>
      </c>
      <c r="D489" s="136">
        <f t="shared" si="7"/>
        <v>-81.578947368421055</v>
      </c>
    </row>
    <row r="490" spans="1:4" s="97" customFormat="1" ht="14.1" customHeight="1" x14ac:dyDescent="0.15">
      <c r="A490" s="131" t="s">
        <v>573</v>
      </c>
      <c r="B490" s="129">
        <v>7</v>
      </c>
      <c r="C490" s="129">
        <v>38</v>
      </c>
      <c r="D490" s="136">
        <f t="shared" si="7"/>
        <v>-81.578947368421055</v>
      </c>
    </row>
    <row r="491" spans="1:4" s="97" customFormat="1" ht="14.1" customHeight="1" x14ac:dyDescent="0.15">
      <c r="A491" s="130" t="s">
        <v>574</v>
      </c>
      <c r="B491" s="129">
        <f>SUM(B492,B497,B506,B512,B518,B523,B528,B535,B539,B542)</f>
        <v>1194</v>
      </c>
      <c r="C491" s="129">
        <f>SUM(C492,C497,C506,C512,C518,C523,C528,C535,C539,C542)</f>
        <v>1934</v>
      </c>
      <c r="D491" s="136">
        <f t="shared" si="7"/>
        <v>-38.262668045501549</v>
      </c>
    </row>
    <row r="492" spans="1:4" s="97" customFormat="1" ht="14.1" customHeight="1" x14ac:dyDescent="0.15">
      <c r="A492" s="130" t="s">
        <v>575</v>
      </c>
      <c r="B492" s="129">
        <f>SUM(B493:B496)</f>
        <v>166</v>
      </c>
      <c r="C492" s="129">
        <f>SUM(C493:C496)</f>
        <v>117</v>
      </c>
      <c r="D492" s="136">
        <f t="shared" si="7"/>
        <v>41.880341880341888</v>
      </c>
    </row>
    <row r="493" spans="1:4" s="97" customFormat="1" ht="14.1" customHeight="1" x14ac:dyDescent="0.15">
      <c r="A493" s="131" t="s">
        <v>246</v>
      </c>
      <c r="B493" s="129">
        <v>144</v>
      </c>
      <c r="C493" s="129">
        <v>117</v>
      </c>
      <c r="D493" s="136">
        <f t="shared" si="7"/>
        <v>23.076923076923084</v>
      </c>
    </row>
    <row r="494" spans="1:4" s="97" customFormat="1" ht="14.1" customHeight="1" x14ac:dyDescent="0.15">
      <c r="A494" s="131" t="s">
        <v>247</v>
      </c>
      <c r="B494" s="129">
        <v>22</v>
      </c>
      <c r="C494" s="129">
        <v>0</v>
      </c>
      <c r="D494" s="136"/>
    </row>
    <row r="495" spans="1:4" s="97" customFormat="1" ht="14.1" customHeight="1" x14ac:dyDescent="0.15">
      <c r="A495" s="131" t="s">
        <v>248</v>
      </c>
      <c r="B495" s="129">
        <v>0</v>
      </c>
      <c r="C495" s="129">
        <v>0</v>
      </c>
      <c r="D495" s="136"/>
    </row>
    <row r="496" spans="1:4" s="97" customFormat="1" ht="14.1" customHeight="1" x14ac:dyDescent="0.15">
      <c r="A496" s="131" t="s">
        <v>576</v>
      </c>
      <c r="B496" s="129">
        <v>0</v>
      </c>
      <c r="C496" s="129">
        <v>0</v>
      </c>
      <c r="D496" s="136"/>
    </row>
    <row r="497" spans="1:4" s="97" customFormat="1" ht="14.1" customHeight="1" x14ac:dyDescent="0.15">
      <c r="A497" s="130" t="s">
        <v>577</v>
      </c>
      <c r="B497" s="129">
        <f>SUM(B498:B505)</f>
        <v>0</v>
      </c>
      <c r="C497" s="129">
        <f>SUM(C498:C505)</f>
        <v>0</v>
      </c>
      <c r="D497" s="136"/>
    </row>
    <row r="498" spans="1:4" s="97" customFormat="1" ht="14.1" customHeight="1" x14ac:dyDescent="0.15">
      <c r="A498" s="131" t="s">
        <v>578</v>
      </c>
      <c r="B498" s="129">
        <v>0</v>
      </c>
      <c r="C498" s="129">
        <v>0</v>
      </c>
      <c r="D498" s="136"/>
    </row>
    <row r="499" spans="1:4" s="97" customFormat="1" ht="14.1" customHeight="1" x14ac:dyDescent="0.15">
      <c r="A499" s="131" t="s">
        <v>579</v>
      </c>
      <c r="B499" s="129">
        <v>0</v>
      </c>
      <c r="C499" s="129">
        <v>0</v>
      </c>
      <c r="D499" s="136"/>
    </row>
    <row r="500" spans="1:4" s="97" customFormat="1" ht="14.1" customHeight="1" x14ac:dyDescent="0.15">
      <c r="A500" s="131" t="s">
        <v>580</v>
      </c>
      <c r="B500" s="129">
        <v>0</v>
      </c>
      <c r="C500" s="129">
        <v>0</v>
      </c>
      <c r="D500" s="136"/>
    </row>
    <row r="501" spans="1:4" s="97" customFormat="1" ht="14.1" customHeight="1" x14ac:dyDescent="0.15">
      <c r="A501" s="131" t="s">
        <v>581</v>
      </c>
      <c r="B501" s="129">
        <v>0</v>
      </c>
      <c r="C501" s="129">
        <v>0</v>
      </c>
      <c r="D501" s="136"/>
    </row>
    <row r="502" spans="1:4" s="97" customFormat="1" ht="14.1" customHeight="1" x14ac:dyDescent="0.15">
      <c r="A502" s="131" t="s">
        <v>582</v>
      </c>
      <c r="B502" s="129">
        <v>0</v>
      </c>
      <c r="C502" s="129">
        <v>0</v>
      </c>
      <c r="D502" s="136"/>
    </row>
    <row r="503" spans="1:4" s="97" customFormat="1" ht="14.1" customHeight="1" x14ac:dyDescent="0.15">
      <c r="A503" s="131" t="s">
        <v>583</v>
      </c>
      <c r="B503" s="129">
        <v>0</v>
      </c>
      <c r="C503" s="129">
        <v>0</v>
      </c>
      <c r="D503" s="136"/>
    </row>
    <row r="504" spans="1:4" s="97" customFormat="1" ht="14.1" customHeight="1" x14ac:dyDescent="0.15">
      <c r="A504" s="131" t="s">
        <v>584</v>
      </c>
      <c r="B504" s="129">
        <v>0</v>
      </c>
      <c r="C504" s="129">
        <v>0</v>
      </c>
      <c r="D504" s="136"/>
    </row>
    <row r="505" spans="1:4" s="97" customFormat="1" ht="14.1" customHeight="1" x14ac:dyDescent="0.15">
      <c r="A505" s="131" t="s">
        <v>585</v>
      </c>
      <c r="B505" s="129">
        <v>0</v>
      </c>
      <c r="C505" s="129">
        <v>0</v>
      </c>
      <c r="D505" s="136"/>
    </row>
    <row r="506" spans="1:4" s="97" customFormat="1" ht="14.1" customHeight="1" x14ac:dyDescent="0.15">
      <c r="A506" s="130" t="s">
        <v>586</v>
      </c>
      <c r="B506" s="129">
        <f>SUM(B507:B511)</f>
        <v>0</v>
      </c>
      <c r="C506" s="129">
        <f>SUM(C507:C511)</f>
        <v>0</v>
      </c>
      <c r="D506" s="136"/>
    </row>
    <row r="507" spans="1:4" s="97" customFormat="1" ht="14.1" customHeight="1" x14ac:dyDescent="0.15">
      <c r="A507" s="131" t="s">
        <v>578</v>
      </c>
      <c r="B507" s="129">
        <v>0</v>
      </c>
      <c r="C507" s="129">
        <v>0</v>
      </c>
      <c r="D507" s="136"/>
    </row>
    <row r="508" spans="1:4" s="97" customFormat="1" ht="14.1" customHeight="1" x14ac:dyDescent="0.15">
      <c r="A508" s="131" t="s">
        <v>587</v>
      </c>
      <c r="B508" s="129">
        <v>0</v>
      </c>
      <c r="C508" s="129">
        <v>0</v>
      </c>
      <c r="D508" s="136"/>
    </row>
    <row r="509" spans="1:4" s="97" customFormat="1" ht="14.1" customHeight="1" x14ac:dyDescent="0.15">
      <c r="A509" s="131" t="s">
        <v>588</v>
      </c>
      <c r="B509" s="129">
        <v>0</v>
      </c>
      <c r="C509" s="129">
        <v>0</v>
      </c>
      <c r="D509" s="136"/>
    </row>
    <row r="510" spans="1:4" s="97" customFormat="1" ht="14.1" customHeight="1" x14ac:dyDescent="0.15">
      <c r="A510" s="131" t="s">
        <v>589</v>
      </c>
      <c r="B510" s="129">
        <v>0</v>
      </c>
      <c r="C510" s="129">
        <v>0</v>
      </c>
      <c r="D510" s="136"/>
    </row>
    <row r="511" spans="1:4" s="97" customFormat="1" ht="14.1" customHeight="1" x14ac:dyDescent="0.15">
      <c r="A511" s="131" t="s">
        <v>590</v>
      </c>
      <c r="B511" s="129">
        <v>0</v>
      </c>
      <c r="C511" s="129">
        <v>0</v>
      </c>
      <c r="D511" s="136"/>
    </row>
    <row r="512" spans="1:4" s="97" customFormat="1" ht="14.1" customHeight="1" x14ac:dyDescent="0.15">
      <c r="A512" s="130" t="s">
        <v>591</v>
      </c>
      <c r="B512" s="129">
        <f>SUM(B513:B517)</f>
        <v>756</v>
      </c>
      <c r="C512" s="129">
        <f>SUM(C513:C517)</f>
        <v>1604</v>
      </c>
      <c r="D512" s="136">
        <f t="shared" si="7"/>
        <v>-52.867830423940141</v>
      </c>
    </row>
    <row r="513" spans="1:4" s="97" customFormat="1" ht="14.1" customHeight="1" x14ac:dyDescent="0.15">
      <c r="A513" s="131" t="s">
        <v>578</v>
      </c>
      <c r="B513" s="129">
        <v>0</v>
      </c>
      <c r="C513" s="129">
        <v>0</v>
      </c>
      <c r="D513" s="136"/>
    </row>
    <row r="514" spans="1:4" s="97" customFormat="1" ht="14.1" customHeight="1" x14ac:dyDescent="0.15">
      <c r="A514" s="131" t="s">
        <v>592</v>
      </c>
      <c r="B514" s="129">
        <v>0</v>
      </c>
      <c r="C514" s="129">
        <v>0</v>
      </c>
      <c r="D514" s="136"/>
    </row>
    <row r="515" spans="1:4" s="97" customFormat="1" ht="14.1" customHeight="1" x14ac:dyDescent="0.15">
      <c r="A515" s="131" t="s">
        <v>593</v>
      </c>
      <c r="B515" s="129">
        <v>210</v>
      </c>
      <c r="C515" s="129">
        <v>818</v>
      </c>
      <c r="D515" s="136">
        <f t="shared" si="7"/>
        <v>-74.327628361858189</v>
      </c>
    </row>
    <row r="516" spans="1:4" s="97" customFormat="1" ht="14.1" customHeight="1" x14ac:dyDescent="0.15">
      <c r="A516" s="131" t="s">
        <v>594</v>
      </c>
      <c r="B516" s="129">
        <v>0</v>
      </c>
      <c r="C516" s="129">
        <v>0</v>
      </c>
      <c r="D516" s="136"/>
    </row>
    <row r="517" spans="1:4" s="97" customFormat="1" ht="14.1" customHeight="1" x14ac:dyDescent="0.15">
      <c r="A517" s="131" t="s">
        <v>595</v>
      </c>
      <c r="B517" s="129">
        <v>546</v>
      </c>
      <c r="C517" s="129">
        <v>786</v>
      </c>
      <c r="D517" s="136">
        <f t="shared" si="7"/>
        <v>-30.534351145038162</v>
      </c>
    </row>
    <row r="518" spans="1:4" s="97" customFormat="1" ht="14.1" customHeight="1" x14ac:dyDescent="0.15">
      <c r="A518" s="130" t="s">
        <v>596</v>
      </c>
      <c r="B518" s="129">
        <f>SUM(B519:B522)</f>
        <v>132</v>
      </c>
      <c r="C518" s="129">
        <f>SUM(C519:C522)</f>
        <v>124</v>
      </c>
      <c r="D518" s="136">
        <f t="shared" si="7"/>
        <v>6.4516129032258007</v>
      </c>
    </row>
    <row r="519" spans="1:4" s="97" customFormat="1" ht="14.1" customHeight="1" x14ac:dyDescent="0.15">
      <c r="A519" s="131" t="s">
        <v>578</v>
      </c>
      <c r="B519" s="129">
        <v>132</v>
      </c>
      <c r="C519" s="129">
        <v>124</v>
      </c>
      <c r="D519" s="136">
        <f t="shared" ref="D519:D582" si="8">(B519/C519-1)*100</f>
        <v>6.4516129032258007</v>
      </c>
    </row>
    <row r="520" spans="1:4" s="97" customFormat="1" ht="14.1" customHeight="1" x14ac:dyDescent="0.15">
      <c r="A520" s="131" t="s">
        <v>597</v>
      </c>
      <c r="B520" s="129">
        <v>0</v>
      </c>
      <c r="C520" s="129">
        <v>0</v>
      </c>
      <c r="D520" s="136"/>
    </row>
    <row r="521" spans="1:4" s="97" customFormat="1" ht="14.1" customHeight="1" x14ac:dyDescent="0.15">
      <c r="A521" s="131" t="s">
        <v>598</v>
      </c>
      <c r="B521" s="129">
        <v>0</v>
      </c>
      <c r="C521" s="129">
        <v>0</v>
      </c>
      <c r="D521" s="136"/>
    </row>
    <row r="522" spans="1:4" s="97" customFormat="1" ht="14.1" customHeight="1" x14ac:dyDescent="0.15">
      <c r="A522" s="131" t="s">
        <v>599</v>
      </c>
      <c r="B522" s="129">
        <v>0</v>
      </c>
      <c r="C522" s="129">
        <v>0</v>
      </c>
      <c r="D522" s="136"/>
    </row>
    <row r="523" spans="1:4" s="97" customFormat="1" ht="14.1" customHeight="1" x14ac:dyDescent="0.15">
      <c r="A523" s="130" t="s">
        <v>600</v>
      </c>
      <c r="B523" s="129">
        <f>SUM(B524:B527)</f>
        <v>0</v>
      </c>
      <c r="C523" s="129">
        <f>SUM(C524:C527)</f>
        <v>0</v>
      </c>
      <c r="D523" s="136"/>
    </row>
    <row r="524" spans="1:4" s="97" customFormat="1" ht="14.1" customHeight="1" x14ac:dyDescent="0.15">
      <c r="A524" s="131" t="s">
        <v>601</v>
      </c>
      <c r="B524" s="129">
        <v>0</v>
      </c>
      <c r="C524" s="129">
        <v>0</v>
      </c>
      <c r="D524" s="136"/>
    </row>
    <row r="525" spans="1:4" s="97" customFormat="1" ht="14.1" customHeight="1" x14ac:dyDescent="0.15">
      <c r="A525" s="131" t="s">
        <v>602</v>
      </c>
      <c r="B525" s="129">
        <v>0</v>
      </c>
      <c r="C525" s="129">
        <v>0</v>
      </c>
      <c r="D525" s="136"/>
    </row>
    <row r="526" spans="1:4" s="97" customFormat="1" ht="14.1" customHeight="1" x14ac:dyDescent="0.15">
      <c r="A526" s="131" t="s">
        <v>603</v>
      </c>
      <c r="B526" s="129">
        <v>0</v>
      </c>
      <c r="C526" s="129">
        <v>0</v>
      </c>
      <c r="D526" s="136"/>
    </row>
    <row r="527" spans="1:4" s="97" customFormat="1" ht="14.1" customHeight="1" x14ac:dyDescent="0.15">
      <c r="A527" s="131" t="s">
        <v>604</v>
      </c>
      <c r="B527" s="129">
        <v>0</v>
      </c>
      <c r="C527" s="129">
        <v>0</v>
      </c>
      <c r="D527" s="136"/>
    </row>
    <row r="528" spans="1:4" s="97" customFormat="1" ht="14.1" customHeight="1" x14ac:dyDescent="0.15">
      <c r="A528" s="130" t="s">
        <v>605</v>
      </c>
      <c r="B528" s="129">
        <f>SUM(B529:B534)</f>
        <v>140</v>
      </c>
      <c r="C528" s="129">
        <f>SUM(C529:C534)</f>
        <v>89</v>
      </c>
      <c r="D528" s="136">
        <f t="shared" si="8"/>
        <v>57.303370786516858</v>
      </c>
    </row>
    <row r="529" spans="1:4" s="97" customFormat="1" ht="14.1" customHeight="1" x14ac:dyDescent="0.15">
      <c r="A529" s="131" t="s">
        <v>578</v>
      </c>
      <c r="B529" s="129">
        <v>39</v>
      </c>
      <c r="C529" s="129">
        <v>21</v>
      </c>
      <c r="D529" s="136">
        <f t="shared" si="8"/>
        <v>85.714285714285722</v>
      </c>
    </row>
    <row r="530" spans="1:4" s="97" customFormat="1" ht="14.1" customHeight="1" x14ac:dyDescent="0.15">
      <c r="A530" s="131" t="s">
        <v>606</v>
      </c>
      <c r="B530" s="129">
        <v>12</v>
      </c>
      <c r="C530" s="129">
        <v>8</v>
      </c>
      <c r="D530" s="136">
        <f t="shared" si="8"/>
        <v>50</v>
      </c>
    </row>
    <row r="531" spans="1:4" s="97" customFormat="1" ht="14.1" customHeight="1" x14ac:dyDescent="0.15">
      <c r="A531" s="131" t="s">
        <v>607</v>
      </c>
      <c r="B531" s="129">
        <v>0</v>
      </c>
      <c r="C531" s="129">
        <v>0</v>
      </c>
      <c r="D531" s="136"/>
    </row>
    <row r="532" spans="1:4" s="97" customFormat="1" ht="14.1" customHeight="1" x14ac:dyDescent="0.15">
      <c r="A532" s="131" t="s">
        <v>608</v>
      </c>
      <c r="B532" s="129">
        <v>0</v>
      </c>
      <c r="C532" s="129">
        <v>0</v>
      </c>
      <c r="D532" s="136"/>
    </row>
    <row r="533" spans="1:4" s="97" customFormat="1" ht="14.1" customHeight="1" x14ac:dyDescent="0.15">
      <c r="A533" s="131" t="s">
        <v>609</v>
      </c>
      <c r="B533" s="129">
        <v>0</v>
      </c>
      <c r="C533" s="129">
        <v>0</v>
      </c>
      <c r="D533" s="136"/>
    </row>
    <row r="534" spans="1:4" s="97" customFormat="1" ht="14.1" customHeight="1" x14ac:dyDescent="0.15">
      <c r="A534" s="131" t="s">
        <v>610</v>
      </c>
      <c r="B534" s="129">
        <v>89</v>
      </c>
      <c r="C534" s="129">
        <v>60</v>
      </c>
      <c r="D534" s="136">
        <f t="shared" si="8"/>
        <v>48.333333333333343</v>
      </c>
    </row>
    <row r="535" spans="1:4" s="97" customFormat="1" ht="14.1" customHeight="1" x14ac:dyDescent="0.15">
      <c r="A535" s="130" t="s">
        <v>611</v>
      </c>
      <c r="B535" s="129">
        <f>SUM(B536:B538)</f>
        <v>0</v>
      </c>
      <c r="C535" s="129">
        <f>SUM(C536:C538)</f>
        <v>0</v>
      </c>
      <c r="D535" s="136"/>
    </row>
    <row r="536" spans="1:4" s="97" customFormat="1" ht="14.1" customHeight="1" x14ac:dyDescent="0.15">
      <c r="A536" s="131" t="s">
        <v>612</v>
      </c>
      <c r="B536" s="129">
        <v>0</v>
      </c>
      <c r="C536" s="129">
        <v>0</v>
      </c>
      <c r="D536" s="136"/>
    </row>
    <row r="537" spans="1:4" s="97" customFormat="1" ht="14.1" customHeight="1" x14ac:dyDescent="0.15">
      <c r="A537" s="131" t="s">
        <v>613</v>
      </c>
      <c r="B537" s="129">
        <v>0</v>
      </c>
      <c r="C537" s="129">
        <v>0</v>
      </c>
      <c r="D537" s="136"/>
    </row>
    <row r="538" spans="1:4" s="97" customFormat="1" ht="14.1" customHeight="1" x14ac:dyDescent="0.15">
      <c r="A538" s="131" t="s">
        <v>614</v>
      </c>
      <c r="B538" s="129">
        <v>0</v>
      </c>
      <c r="C538" s="129">
        <v>0</v>
      </c>
      <c r="D538" s="136"/>
    </row>
    <row r="539" spans="1:4" s="97" customFormat="1" ht="14.1" customHeight="1" x14ac:dyDescent="0.15">
      <c r="A539" s="130" t="s">
        <v>615</v>
      </c>
      <c r="B539" s="129">
        <f>B540+B541</f>
        <v>0</v>
      </c>
      <c r="C539" s="129">
        <f>C540+C541</f>
        <v>0</v>
      </c>
      <c r="D539" s="136"/>
    </row>
    <row r="540" spans="1:4" s="97" customFormat="1" ht="14.1" customHeight="1" x14ac:dyDescent="0.15">
      <c r="A540" s="131" t="s">
        <v>616</v>
      </c>
      <c r="B540" s="129">
        <v>0</v>
      </c>
      <c r="C540" s="129">
        <v>0</v>
      </c>
      <c r="D540" s="136"/>
    </row>
    <row r="541" spans="1:4" s="97" customFormat="1" ht="14.1" customHeight="1" x14ac:dyDescent="0.15">
      <c r="A541" s="131" t="s">
        <v>617</v>
      </c>
      <c r="B541" s="129">
        <v>0</v>
      </c>
      <c r="C541" s="129">
        <v>0</v>
      </c>
      <c r="D541" s="136"/>
    </row>
    <row r="542" spans="1:4" s="97" customFormat="1" ht="14.1" customHeight="1" x14ac:dyDescent="0.15">
      <c r="A542" s="130" t="s">
        <v>618</v>
      </c>
      <c r="B542" s="129">
        <f>SUM(B543:B546)</f>
        <v>0</v>
      </c>
      <c r="C542" s="129">
        <f>SUM(C543:C546)</f>
        <v>0</v>
      </c>
      <c r="D542" s="136"/>
    </row>
    <row r="543" spans="1:4" s="97" customFormat="1" ht="14.1" customHeight="1" x14ac:dyDescent="0.15">
      <c r="A543" s="131" t="s">
        <v>619</v>
      </c>
      <c r="B543" s="129">
        <v>0</v>
      </c>
      <c r="C543" s="129">
        <v>0</v>
      </c>
      <c r="D543" s="136"/>
    </row>
    <row r="544" spans="1:4" s="97" customFormat="1" ht="14.1" customHeight="1" x14ac:dyDescent="0.15">
      <c r="A544" s="131" t="s">
        <v>620</v>
      </c>
      <c r="B544" s="129">
        <v>0</v>
      </c>
      <c r="C544" s="129">
        <v>0</v>
      </c>
      <c r="D544" s="136"/>
    </row>
    <row r="545" spans="1:4" s="97" customFormat="1" ht="14.1" customHeight="1" x14ac:dyDescent="0.15">
      <c r="A545" s="131" t="s">
        <v>621</v>
      </c>
      <c r="B545" s="129">
        <v>0</v>
      </c>
      <c r="C545" s="129">
        <v>0</v>
      </c>
      <c r="D545" s="136"/>
    </row>
    <row r="546" spans="1:4" s="97" customFormat="1" ht="14.1" customHeight="1" x14ac:dyDescent="0.15">
      <c r="A546" s="131" t="s">
        <v>622</v>
      </c>
      <c r="B546" s="129">
        <v>0</v>
      </c>
      <c r="C546" s="129">
        <v>0</v>
      </c>
      <c r="D546" s="136"/>
    </row>
    <row r="547" spans="1:4" s="97" customFormat="1" ht="14.1" customHeight="1" x14ac:dyDescent="0.15">
      <c r="A547" s="130" t="s">
        <v>623</v>
      </c>
      <c r="B547" s="129">
        <f>SUM(B548,B562,B570,B581,B592)</f>
        <v>3797</v>
      </c>
      <c r="C547" s="129">
        <f>SUM(C548,C562,C570,C581,C592)</f>
        <v>1464</v>
      </c>
      <c r="D547" s="136">
        <f t="shared" si="8"/>
        <v>159.35792349726773</v>
      </c>
    </row>
    <row r="548" spans="1:4" s="97" customFormat="1" ht="14.1" customHeight="1" x14ac:dyDescent="0.15">
      <c r="A548" s="130" t="s">
        <v>624</v>
      </c>
      <c r="B548" s="129">
        <f>SUM(B549:B561)</f>
        <v>2883</v>
      </c>
      <c r="C548" s="129">
        <f>SUM(C549:C561)</f>
        <v>1139</v>
      </c>
      <c r="D548" s="136">
        <f t="shared" si="8"/>
        <v>153.116769095698</v>
      </c>
    </row>
    <row r="549" spans="1:4" s="97" customFormat="1" ht="14.1" customHeight="1" x14ac:dyDescent="0.15">
      <c r="A549" s="131" t="s">
        <v>246</v>
      </c>
      <c r="B549" s="129">
        <v>189</v>
      </c>
      <c r="C549" s="129">
        <v>161</v>
      </c>
      <c r="D549" s="136">
        <f t="shared" si="8"/>
        <v>17.391304347826097</v>
      </c>
    </row>
    <row r="550" spans="1:4" s="97" customFormat="1" ht="14.1" customHeight="1" x14ac:dyDescent="0.15">
      <c r="A550" s="131" t="s">
        <v>247</v>
      </c>
      <c r="B550" s="129">
        <v>0</v>
      </c>
      <c r="C550" s="129">
        <v>0</v>
      </c>
      <c r="D550" s="136"/>
    </row>
    <row r="551" spans="1:4" s="97" customFormat="1" ht="14.1" customHeight="1" x14ac:dyDescent="0.15">
      <c r="A551" s="131" t="s">
        <v>248</v>
      </c>
      <c r="B551" s="129">
        <v>0</v>
      </c>
      <c r="C551" s="129">
        <v>0</v>
      </c>
      <c r="D551" s="136"/>
    </row>
    <row r="552" spans="1:4" s="97" customFormat="1" ht="14.1" customHeight="1" x14ac:dyDescent="0.15">
      <c r="A552" s="131" t="s">
        <v>625</v>
      </c>
      <c r="B552" s="129">
        <v>90</v>
      </c>
      <c r="C552" s="129">
        <v>79</v>
      </c>
      <c r="D552" s="136">
        <f t="shared" si="8"/>
        <v>13.924050632911399</v>
      </c>
    </row>
    <row r="553" spans="1:4" s="97" customFormat="1" ht="14.1" customHeight="1" x14ac:dyDescent="0.15">
      <c r="A553" s="131" t="s">
        <v>626</v>
      </c>
      <c r="B553" s="129">
        <v>2214</v>
      </c>
      <c r="C553" s="129">
        <v>224</v>
      </c>
      <c r="D553" s="136">
        <f t="shared" si="8"/>
        <v>888.39285714285711</v>
      </c>
    </row>
    <row r="554" spans="1:4" s="97" customFormat="1" ht="14.1" customHeight="1" x14ac:dyDescent="0.15">
      <c r="A554" s="131" t="s">
        <v>627</v>
      </c>
      <c r="B554" s="129">
        <v>0</v>
      </c>
      <c r="C554" s="129">
        <v>0</v>
      </c>
      <c r="D554" s="136"/>
    </row>
    <row r="555" spans="1:4" s="97" customFormat="1" ht="14.1" customHeight="1" x14ac:dyDescent="0.15">
      <c r="A555" s="131" t="s">
        <v>628</v>
      </c>
      <c r="B555" s="129">
        <v>0</v>
      </c>
      <c r="C555" s="129">
        <v>0</v>
      </c>
      <c r="D555" s="136"/>
    </row>
    <row r="556" spans="1:4" s="97" customFormat="1" ht="14.1" customHeight="1" x14ac:dyDescent="0.15">
      <c r="A556" s="131" t="s">
        <v>629</v>
      </c>
      <c r="B556" s="129">
        <v>0</v>
      </c>
      <c r="C556" s="129">
        <v>0</v>
      </c>
      <c r="D556" s="136"/>
    </row>
    <row r="557" spans="1:4" s="97" customFormat="1" ht="14.1" customHeight="1" x14ac:dyDescent="0.15">
      <c r="A557" s="131" t="s">
        <v>630</v>
      </c>
      <c r="B557" s="129">
        <v>0</v>
      </c>
      <c r="C557" s="129">
        <v>0</v>
      </c>
      <c r="D557" s="136"/>
    </row>
    <row r="558" spans="1:4" s="97" customFormat="1" ht="14.1" customHeight="1" x14ac:dyDescent="0.15">
      <c r="A558" s="131" t="s">
        <v>631</v>
      </c>
      <c r="B558" s="129">
        <v>0</v>
      </c>
      <c r="C558" s="129">
        <v>0</v>
      </c>
      <c r="D558" s="136"/>
    </row>
    <row r="559" spans="1:4" s="97" customFormat="1" ht="14.1" customHeight="1" x14ac:dyDescent="0.15">
      <c r="A559" s="131" t="s">
        <v>632</v>
      </c>
      <c r="B559" s="129">
        <v>16</v>
      </c>
      <c r="C559" s="129">
        <v>16</v>
      </c>
      <c r="D559" s="136">
        <f t="shared" si="8"/>
        <v>0</v>
      </c>
    </row>
    <row r="560" spans="1:4" s="97" customFormat="1" ht="14.1" customHeight="1" x14ac:dyDescent="0.15">
      <c r="A560" s="131" t="s">
        <v>633</v>
      </c>
      <c r="B560" s="129">
        <v>254</v>
      </c>
      <c r="C560" s="129">
        <v>179</v>
      </c>
      <c r="D560" s="136">
        <f t="shared" si="8"/>
        <v>41.899441340782118</v>
      </c>
    </row>
    <row r="561" spans="1:4" s="97" customFormat="1" ht="14.1" customHeight="1" x14ac:dyDescent="0.15">
      <c r="A561" s="131" t="s">
        <v>634</v>
      </c>
      <c r="B561" s="129">
        <v>120</v>
      </c>
      <c r="C561" s="129">
        <v>480</v>
      </c>
      <c r="D561" s="136">
        <f t="shared" si="8"/>
        <v>-75</v>
      </c>
    </row>
    <row r="562" spans="1:4" s="97" customFormat="1" ht="14.1" customHeight="1" x14ac:dyDescent="0.15">
      <c r="A562" s="130" t="s">
        <v>635</v>
      </c>
      <c r="B562" s="129">
        <f>SUM(B563:B569)</f>
        <v>101</v>
      </c>
      <c r="C562" s="129">
        <f>SUM(C563:C569)</f>
        <v>39</v>
      </c>
      <c r="D562" s="136">
        <f t="shared" si="8"/>
        <v>158.97435897435898</v>
      </c>
    </row>
    <row r="563" spans="1:4" s="97" customFormat="1" ht="14.1" customHeight="1" x14ac:dyDescent="0.15">
      <c r="A563" s="131" t="s">
        <v>246</v>
      </c>
      <c r="B563" s="129">
        <v>0</v>
      </c>
      <c r="C563" s="129">
        <v>0</v>
      </c>
      <c r="D563" s="136"/>
    </row>
    <row r="564" spans="1:4" s="97" customFormat="1" ht="14.1" customHeight="1" x14ac:dyDescent="0.15">
      <c r="A564" s="131" t="s">
        <v>247</v>
      </c>
      <c r="B564" s="129">
        <v>0</v>
      </c>
      <c r="C564" s="129">
        <v>0</v>
      </c>
      <c r="D564" s="136"/>
    </row>
    <row r="565" spans="1:4" s="97" customFormat="1" ht="14.1" customHeight="1" x14ac:dyDescent="0.15">
      <c r="A565" s="131" t="s">
        <v>248</v>
      </c>
      <c r="B565" s="129">
        <v>0</v>
      </c>
      <c r="C565" s="129">
        <v>0</v>
      </c>
      <c r="D565" s="136"/>
    </row>
    <row r="566" spans="1:4" s="97" customFormat="1" ht="14.1" customHeight="1" x14ac:dyDescent="0.15">
      <c r="A566" s="131" t="s">
        <v>636</v>
      </c>
      <c r="B566" s="129">
        <v>23</v>
      </c>
      <c r="C566" s="129">
        <v>1</v>
      </c>
      <c r="D566" s="136">
        <f t="shared" si="8"/>
        <v>2200</v>
      </c>
    </row>
    <row r="567" spans="1:4" s="97" customFormat="1" ht="14.1" customHeight="1" x14ac:dyDescent="0.15">
      <c r="A567" s="131" t="s">
        <v>637</v>
      </c>
      <c r="B567" s="129">
        <v>78</v>
      </c>
      <c r="C567" s="129">
        <v>28</v>
      </c>
      <c r="D567" s="136">
        <f t="shared" si="8"/>
        <v>178.57142857142856</v>
      </c>
    </row>
    <row r="568" spans="1:4" s="97" customFormat="1" ht="14.1" customHeight="1" x14ac:dyDescent="0.15">
      <c r="A568" s="131" t="s">
        <v>638</v>
      </c>
      <c r="B568" s="129">
        <v>0</v>
      </c>
      <c r="C568" s="129">
        <v>0</v>
      </c>
      <c r="D568" s="136"/>
    </row>
    <row r="569" spans="1:4" s="97" customFormat="1" ht="14.1" customHeight="1" x14ac:dyDescent="0.15">
      <c r="A569" s="131" t="s">
        <v>639</v>
      </c>
      <c r="B569" s="129">
        <v>0</v>
      </c>
      <c r="C569" s="129">
        <v>10</v>
      </c>
      <c r="D569" s="136">
        <f t="shared" si="8"/>
        <v>-100</v>
      </c>
    </row>
    <row r="570" spans="1:4" s="97" customFormat="1" ht="14.1" customHeight="1" x14ac:dyDescent="0.15">
      <c r="A570" s="130" t="s">
        <v>640</v>
      </c>
      <c r="B570" s="129">
        <f>SUM(B571:B580)</f>
        <v>218</v>
      </c>
      <c r="C570" s="129">
        <f>SUM(C571:C580)</f>
        <v>98</v>
      </c>
      <c r="D570" s="136">
        <f t="shared" si="8"/>
        <v>122.44897959183673</v>
      </c>
    </row>
    <row r="571" spans="1:4" s="97" customFormat="1" ht="14.1" customHeight="1" x14ac:dyDescent="0.15">
      <c r="A571" s="131" t="s">
        <v>246</v>
      </c>
      <c r="B571" s="129">
        <v>96</v>
      </c>
      <c r="C571" s="129">
        <v>63</v>
      </c>
      <c r="D571" s="136">
        <f t="shared" si="8"/>
        <v>52.380952380952372</v>
      </c>
    </row>
    <row r="572" spans="1:4" s="97" customFormat="1" ht="14.1" customHeight="1" x14ac:dyDescent="0.15">
      <c r="A572" s="131" t="s">
        <v>247</v>
      </c>
      <c r="B572" s="129">
        <v>0</v>
      </c>
      <c r="C572" s="129">
        <v>0</v>
      </c>
      <c r="D572" s="136"/>
    </row>
    <row r="573" spans="1:4" s="97" customFormat="1" ht="14.1" customHeight="1" x14ac:dyDescent="0.15">
      <c r="A573" s="131" t="s">
        <v>248</v>
      </c>
      <c r="B573" s="129">
        <v>0</v>
      </c>
      <c r="C573" s="129">
        <v>0</v>
      </c>
      <c r="D573" s="136"/>
    </row>
    <row r="574" spans="1:4" s="97" customFormat="1" ht="14.1" customHeight="1" x14ac:dyDescent="0.15">
      <c r="A574" s="131" t="s">
        <v>641</v>
      </c>
      <c r="B574" s="129">
        <v>0</v>
      </c>
      <c r="C574" s="129">
        <v>0</v>
      </c>
      <c r="D574" s="136"/>
    </row>
    <row r="575" spans="1:4" s="97" customFormat="1" ht="14.1" customHeight="1" x14ac:dyDescent="0.15">
      <c r="A575" s="131" t="s">
        <v>642</v>
      </c>
      <c r="B575" s="129">
        <v>113</v>
      </c>
      <c r="C575" s="129">
        <v>30</v>
      </c>
      <c r="D575" s="136">
        <f t="shared" si="8"/>
        <v>276.66666666666669</v>
      </c>
    </row>
    <row r="576" spans="1:4" s="97" customFormat="1" ht="14.1" customHeight="1" x14ac:dyDescent="0.15">
      <c r="A576" s="131" t="s">
        <v>643</v>
      </c>
      <c r="B576" s="129">
        <v>4</v>
      </c>
      <c r="C576" s="129">
        <v>0</v>
      </c>
      <c r="D576" s="136"/>
    </row>
    <row r="577" spans="1:4" s="97" customFormat="1" ht="14.1" customHeight="1" x14ac:dyDescent="0.15">
      <c r="A577" s="131" t="s">
        <v>644</v>
      </c>
      <c r="B577" s="129">
        <v>0</v>
      </c>
      <c r="C577" s="129">
        <v>0</v>
      </c>
      <c r="D577" s="136"/>
    </row>
    <row r="578" spans="1:4" s="97" customFormat="1" ht="14.1" customHeight="1" x14ac:dyDescent="0.15">
      <c r="A578" s="131" t="s">
        <v>645</v>
      </c>
      <c r="B578" s="129">
        <v>5</v>
      </c>
      <c r="C578" s="129">
        <v>0</v>
      </c>
      <c r="D578" s="136"/>
    </row>
    <row r="579" spans="1:4" s="97" customFormat="1" ht="14.1" customHeight="1" x14ac:dyDescent="0.15">
      <c r="A579" s="131" t="s">
        <v>646</v>
      </c>
      <c r="B579" s="129">
        <v>0</v>
      </c>
      <c r="C579" s="129">
        <v>0</v>
      </c>
      <c r="D579" s="136"/>
    </row>
    <row r="580" spans="1:4" s="97" customFormat="1" ht="14.1" customHeight="1" x14ac:dyDescent="0.15">
      <c r="A580" s="131" t="s">
        <v>647</v>
      </c>
      <c r="B580" s="129">
        <v>0</v>
      </c>
      <c r="C580" s="129">
        <v>5</v>
      </c>
      <c r="D580" s="136">
        <f t="shared" si="8"/>
        <v>-100</v>
      </c>
    </row>
    <row r="581" spans="1:4" s="97" customFormat="1" ht="14.1" customHeight="1" x14ac:dyDescent="0.15">
      <c r="A581" s="130" t="s">
        <v>648</v>
      </c>
      <c r="B581" s="129">
        <f>SUM(B582:B591)</f>
        <v>163</v>
      </c>
      <c r="C581" s="129">
        <f>SUM(C582:C591)</f>
        <v>133</v>
      </c>
      <c r="D581" s="136">
        <f t="shared" si="8"/>
        <v>22.55639097744362</v>
      </c>
    </row>
    <row r="582" spans="1:4" s="97" customFormat="1" ht="14.1" customHeight="1" x14ac:dyDescent="0.15">
      <c r="A582" s="131" t="s">
        <v>246</v>
      </c>
      <c r="B582" s="129">
        <v>163</v>
      </c>
      <c r="C582" s="129">
        <v>131</v>
      </c>
      <c r="D582" s="136">
        <f t="shared" si="8"/>
        <v>24.427480916030532</v>
      </c>
    </row>
    <row r="583" spans="1:4" s="97" customFormat="1" ht="14.1" customHeight="1" x14ac:dyDescent="0.15">
      <c r="A583" s="131" t="s">
        <v>247</v>
      </c>
      <c r="B583" s="129">
        <v>0</v>
      </c>
      <c r="C583" s="129">
        <v>2</v>
      </c>
      <c r="D583" s="136">
        <f t="shared" ref="D583:D645" si="9">(B583/C583-1)*100</f>
        <v>-100</v>
      </c>
    </row>
    <row r="584" spans="1:4" s="97" customFormat="1" ht="14.1" customHeight="1" x14ac:dyDescent="0.15">
      <c r="A584" s="131" t="s">
        <v>248</v>
      </c>
      <c r="B584" s="129">
        <v>0</v>
      </c>
      <c r="C584" s="129">
        <v>0</v>
      </c>
      <c r="D584" s="136"/>
    </row>
    <row r="585" spans="1:4" s="97" customFormat="1" ht="14.1" customHeight="1" x14ac:dyDescent="0.15">
      <c r="A585" s="131" t="s">
        <v>649</v>
      </c>
      <c r="B585" s="129">
        <v>0</v>
      </c>
      <c r="C585" s="129">
        <v>0</v>
      </c>
      <c r="D585" s="136"/>
    </row>
    <row r="586" spans="1:4" s="97" customFormat="1" ht="14.1" customHeight="1" x14ac:dyDescent="0.15">
      <c r="A586" s="131" t="s">
        <v>650</v>
      </c>
      <c r="B586" s="129">
        <v>0</v>
      </c>
      <c r="C586" s="129">
        <v>0</v>
      </c>
      <c r="D586" s="136"/>
    </row>
    <row r="587" spans="1:4" s="97" customFormat="1" ht="14.1" customHeight="1" x14ac:dyDescent="0.15">
      <c r="A587" s="131" t="s">
        <v>651</v>
      </c>
      <c r="B587" s="129">
        <v>0</v>
      </c>
      <c r="C587" s="129">
        <v>0</v>
      </c>
      <c r="D587" s="136"/>
    </row>
    <row r="588" spans="1:4" s="97" customFormat="1" ht="14.1" customHeight="1" x14ac:dyDescent="0.15">
      <c r="A588" s="131" t="s">
        <v>652</v>
      </c>
      <c r="B588" s="129">
        <v>0</v>
      </c>
      <c r="C588" s="129">
        <v>0</v>
      </c>
      <c r="D588" s="136"/>
    </row>
    <row r="589" spans="1:4" s="97" customFormat="1" ht="14.1" customHeight="1" x14ac:dyDescent="0.15">
      <c r="A589" s="131" t="s">
        <v>653</v>
      </c>
      <c r="B589" s="129">
        <v>0</v>
      </c>
      <c r="C589" s="129">
        <v>0</v>
      </c>
      <c r="D589" s="136"/>
    </row>
    <row r="590" spans="1:4" s="97" customFormat="1" ht="14.1" customHeight="1" x14ac:dyDescent="0.15">
      <c r="A590" s="131" t="s">
        <v>654</v>
      </c>
      <c r="B590" s="129">
        <v>0</v>
      </c>
      <c r="C590" s="129">
        <v>0</v>
      </c>
      <c r="D590" s="136"/>
    </row>
    <row r="591" spans="1:4" s="97" customFormat="1" ht="14.1" customHeight="1" x14ac:dyDescent="0.15">
      <c r="A591" s="131" t="s">
        <v>655</v>
      </c>
      <c r="B591" s="129">
        <v>0</v>
      </c>
      <c r="C591" s="129">
        <v>0</v>
      </c>
      <c r="D591" s="136"/>
    </row>
    <row r="592" spans="1:4" s="97" customFormat="1" ht="14.1" customHeight="1" x14ac:dyDescent="0.15">
      <c r="A592" s="130" t="s">
        <v>656</v>
      </c>
      <c r="B592" s="129">
        <f>SUM(B593:B595)</f>
        <v>432</v>
      </c>
      <c r="C592" s="129">
        <f>SUM(C593:C595)</f>
        <v>55</v>
      </c>
      <c r="D592" s="136">
        <f t="shared" si="9"/>
        <v>685.4545454545455</v>
      </c>
    </row>
    <row r="593" spans="1:4" s="97" customFormat="1" ht="14.1" customHeight="1" x14ac:dyDescent="0.15">
      <c r="A593" s="131" t="s">
        <v>657</v>
      </c>
      <c r="B593" s="129">
        <v>20</v>
      </c>
      <c r="C593" s="129">
        <v>0</v>
      </c>
      <c r="D593" s="136"/>
    </row>
    <row r="594" spans="1:4" s="97" customFormat="1" ht="14.1" customHeight="1" x14ac:dyDescent="0.15">
      <c r="A594" s="131" t="s">
        <v>658</v>
      </c>
      <c r="B594" s="129">
        <v>0</v>
      </c>
      <c r="C594" s="129">
        <v>0</v>
      </c>
      <c r="D594" s="136"/>
    </row>
    <row r="595" spans="1:4" s="97" customFormat="1" ht="14.1" customHeight="1" x14ac:dyDescent="0.15">
      <c r="A595" s="131" t="s">
        <v>659</v>
      </c>
      <c r="B595" s="129">
        <v>412</v>
      </c>
      <c r="C595" s="129">
        <v>55</v>
      </c>
      <c r="D595" s="136">
        <f t="shared" si="9"/>
        <v>649.09090909090912</v>
      </c>
    </row>
    <row r="596" spans="1:4" s="97" customFormat="1" ht="14.1" customHeight="1" x14ac:dyDescent="0.15">
      <c r="A596" s="130" t="s">
        <v>660</v>
      </c>
      <c r="B596" s="129">
        <f>SUM(B597,B611,B622,B624,B633,B637,B647,B655,B661,B668,B677,B682,B687,B690,B693,B696,B699,B702,B706,B711)</f>
        <v>67472</v>
      </c>
      <c r="C596" s="129">
        <f>SUM(C597,C611,C622,C630,C632,C641,C645,C656,C664,C670,C677,C685,C690,C695,C698,C701,C704,C707,C710)</f>
        <v>44122</v>
      </c>
      <c r="D596" s="136">
        <f t="shared" si="9"/>
        <v>52.921445084085029</v>
      </c>
    </row>
    <row r="597" spans="1:4" s="97" customFormat="1" ht="14.1" customHeight="1" x14ac:dyDescent="0.15">
      <c r="A597" s="130" t="s">
        <v>661</v>
      </c>
      <c r="B597" s="129">
        <f>SUM(B598:B610)</f>
        <v>4146</v>
      </c>
      <c r="C597" s="129">
        <f>SUM(C598:C610)</f>
        <v>3598</v>
      </c>
      <c r="D597" s="136">
        <f t="shared" si="9"/>
        <v>15.230683713173976</v>
      </c>
    </row>
    <row r="598" spans="1:4" s="97" customFormat="1" ht="14.1" customHeight="1" x14ac:dyDescent="0.15">
      <c r="A598" s="131" t="s">
        <v>246</v>
      </c>
      <c r="B598" s="129">
        <v>2919</v>
      </c>
      <c r="C598" s="129">
        <v>2524</v>
      </c>
      <c r="D598" s="136">
        <f t="shared" si="9"/>
        <v>15.649762282091917</v>
      </c>
    </row>
    <row r="599" spans="1:4" s="97" customFormat="1" ht="14.1" customHeight="1" x14ac:dyDescent="0.15">
      <c r="A599" s="131" t="s">
        <v>247</v>
      </c>
      <c r="B599" s="129">
        <v>64</v>
      </c>
      <c r="C599" s="129">
        <v>56</v>
      </c>
      <c r="D599" s="136">
        <f t="shared" si="9"/>
        <v>14.285714285714279</v>
      </c>
    </row>
    <row r="600" spans="1:4" s="97" customFormat="1" ht="14.1" customHeight="1" x14ac:dyDescent="0.15">
      <c r="A600" s="131" t="s">
        <v>248</v>
      </c>
      <c r="B600" s="129">
        <v>0</v>
      </c>
      <c r="C600" s="129">
        <v>0</v>
      </c>
      <c r="D600" s="136"/>
    </row>
    <row r="601" spans="1:4" s="97" customFormat="1" ht="14.1" customHeight="1" x14ac:dyDescent="0.15">
      <c r="A601" s="131" t="s">
        <v>662</v>
      </c>
      <c r="B601" s="129">
        <v>0</v>
      </c>
      <c r="C601" s="129">
        <v>0</v>
      </c>
      <c r="D601" s="136"/>
    </row>
    <row r="602" spans="1:4" s="97" customFormat="1" ht="14.1" customHeight="1" x14ac:dyDescent="0.15">
      <c r="A602" s="131" t="s">
        <v>663</v>
      </c>
      <c r="B602" s="129">
        <v>143</v>
      </c>
      <c r="C602" s="129">
        <v>131</v>
      </c>
      <c r="D602" s="136">
        <f t="shared" si="9"/>
        <v>9.1603053435114425</v>
      </c>
    </row>
    <row r="603" spans="1:4" s="97" customFormat="1" ht="14.1" customHeight="1" x14ac:dyDescent="0.15">
      <c r="A603" s="131" t="s">
        <v>664</v>
      </c>
      <c r="B603" s="129">
        <v>508</v>
      </c>
      <c r="C603" s="129">
        <v>193</v>
      </c>
      <c r="D603" s="136">
        <f t="shared" si="9"/>
        <v>163.21243523316062</v>
      </c>
    </row>
    <row r="604" spans="1:4" s="97" customFormat="1" ht="14.1" customHeight="1" x14ac:dyDescent="0.15">
      <c r="A604" s="131" t="s">
        <v>665</v>
      </c>
      <c r="B604" s="129">
        <v>0</v>
      </c>
      <c r="C604" s="129">
        <v>0</v>
      </c>
      <c r="D604" s="136"/>
    </row>
    <row r="605" spans="1:4" s="97" customFormat="1" ht="14.1" customHeight="1" x14ac:dyDescent="0.15">
      <c r="A605" s="131" t="s">
        <v>289</v>
      </c>
      <c r="B605" s="129">
        <v>0</v>
      </c>
      <c r="C605" s="129">
        <v>0</v>
      </c>
      <c r="D605" s="136"/>
    </row>
    <row r="606" spans="1:4" s="97" customFormat="1" ht="14.1" customHeight="1" x14ac:dyDescent="0.15">
      <c r="A606" s="131" t="s">
        <v>666</v>
      </c>
      <c r="B606" s="129">
        <v>464</v>
      </c>
      <c r="C606" s="129">
        <v>397</v>
      </c>
      <c r="D606" s="136">
        <f t="shared" si="9"/>
        <v>16.876574307304782</v>
      </c>
    </row>
    <row r="607" spans="1:4" s="97" customFormat="1" ht="14.1" customHeight="1" x14ac:dyDescent="0.15">
      <c r="A607" s="131" t="s">
        <v>667</v>
      </c>
      <c r="B607" s="129">
        <v>0</v>
      </c>
      <c r="C607" s="129">
        <v>0</v>
      </c>
      <c r="D607" s="136"/>
    </row>
    <row r="608" spans="1:4" s="97" customFormat="1" ht="14.1" customHeight="1" x14ac:dyDescent="0.15">
      <c r="A608" s="131" t="s">
        <v>668</v>
      </c>
      <c r="B608" s="129">
        <v>0</v>
      </c>
      <c r="C608" s="129">
        <v>0</v>
      </c>
      <c r="D608" s="136"/>
    </row>
    <row r="609" spans="1:4" s="97" customFormat="1" ht="14.1" customHeight="1" x14ac:dyDescent="0.15">
      <c r="A609" s="131" t="s">
        <v>669</v>
      </c>
      <c r="B609" s="129">
        <v>0</v>
      </c>
      <c r="C609" s="129">
        <v>0</v>
      </c>
      <c r="D609" s="136"/>
    </row>
    <row r="610" spans="1:4" s="97" customFormat="1" ht="14.1" customHeight="1" x14ac:dyDescent="0.15">
      <c r="A610" s="131" t="s">
        <v>670</v>
      </c>
      <c r="B610" s="129">
        <v>48</v>
      </c>
      <c r="C610" s="129">
        <v>297</v>
      </c>
      <c r="D610" s="136">
        <f t="shared" si="9"/>
        <v>-83.838383838383834</v>
      </c>
    </row>
    <row r="611" spans="1:4" s="97" customFormat="1" ht="14.1" customHeight="1" x14ac:dyDescent="0.15">
      <c r="A611" s="130" t="s">
        <v>671</v>
      </c>
      <c r="B611" s="129">
        <f>SUM(B612:B621)</f>
        <v>14368</v>
      </c>
      <c r="C611" s="129">
        <f>SUM(C612:C621)</f>
        <v>11793</v>
      </c>
      <c r="D611" s="136">
        <f t="shared" si="9"/>
        <v>21.834986856609852</v>
      </c>
    </row>
    <row r="612" spans="1:4" s="97" customFormat="1" ht="14.1" customHeight="1" x14ac:dyDescent="0.15">
      <c r="A612" s="131" t="s">
        <v>246</v>
      </c>
      <c r="B612" s="129">
        <v>2203</v>
      </c>
      <c r="C612" s="129">
        <v>1658</v>
      </c>
      <c r="D612" s="136">
        <f t="shared" si="9"/>
        <v>32.870928829915556</v>
      </c>
    </row>
    <row r="613" spans="1:4" s="97" customFormat="1" ht="14.1" customHeight="1" x14ac:dyDescent="0.15">
      <c r="A613" s="131" t="s">
        <v>247</v>
      </c>
      <c r="B613" s="129">
        <v>0</v>
      </c>
      <c r="C613" s="129">
        <v>0</v>
      </c>
      <c r="D613" s="136"/>
    </row>
    <row r="614" spans="1:4" s="97" customFormat="1" ht="14.1" customHeight="1" x14ac:dyDescent="0.15">
      <c r="A614" s="131" t="s">
        <v>248</v>
      </c>
      <c r="B614" s="129">
        <v>0</v>
      </c>
      <c r="C614" s="129">
        <v>0</v>
      </c>
      <c r="D614" s="136"/>
    </row>
    <row r="615" spans="1:4" s="97" customFormat="1" ht="14.1" customHeight="1" x14ac:dyDescent="0.15">
      <c r="A615" s="131" t="s">
        <v>672</v>
      </c>
      <c r="B615" s="129">
        <v>0</v>
      </c>
      <c r="C615" s="129">
        <v>0</v>
      </c>
      <c r="D615" s="136"/>
    </row>
    <row r="616" spans="1:4" s="97" customFormat="1" ht="14.1" customHeight="1" x14ac:dyDescent="0.15">
      <c r="A616" s="131" t="s">
        <v>673</v>
      </c>
      <c r="B616" s="129">
        <v>4761</v>
      </c>
      <c r="C616" s="129">
        <v>3802</v>
      </c>
      <c r="D616" s="136">
        <f t="shared" si="9"/>
        <v>25.223566543924257</v>
      </c>
    </row>
    <row r="617" spans="1:4" s="97" customFormat="1" ht="14.1" customHeight="1" x14ac:dyDescent="0.15">
      <c r="A617" s="131" t="s">
        <v>674</v>
      </c>
      <c r="B617" s="129">
        <v>0</v>
      </c>
      <c r="C617" s="129">
        <v>0</v>
      </c>
      <c r="D617" s="136"/>
    </row>
    <row r="618" spans="1:4" s="97" customFormat="1" ht="14.1" customHeight="1" x14ac:dyDescent="0.15">
      <c r="A618" s="131" t="s">
        <v>675</v>
      </c>
      <c r="B618" s="129">
        <v>14</v>
      </c>
      <c r="C618" s="129">
        <v>58</v>
      </c>
      <c r="D618" s="136">
        <f t="shared" si="9"/>
        <v>-75.862068965517238</v>
      </c>
    </row>
    <row r="619" spans="1:4" s="97" customFormat="1" ht="14.1" customHeight="1" x14ac:dyDescent="0.15">
      <c r="A619" s="131" t="s">
        <v>676</v>
      </c>
      <c r="B619" s="129">
        <v>7255</v>
      </c>
      <c r="C619" s="129">
        <v>6158</v>
      </c>
      <c r="D619" s="136">
        <f t="shared" si="9"/>
        <v>17.814225397856443</v>
      </c>
    </row>
    <row r="620" spans="1:4" s="97" customFormat="1" ht="14.1" customHeight="1" x14ac:dyDescent="0.15">
      <c r="A620" s="131" t="s">
        <v>677</v>
      </c>
      <c r="B620" s="129">
        <v>0</v>
      </c>
      <c r="C620" s="129">
        <v>0</v>
      </c>
      <c r="D620" s="136"/>
    </row>
    <row r="621" spans="1:4" s="97" customFormat="1" ht="14.1" customHeight="1" x14ac:dyDescent="0.15">
      <c r="A621" s="131" t="s">
        <v>678</v>
      </c>
      <c r="B621" s="129">
        <v>135</v>
      </c>
      <c r="C621" s="129">
        <v>117</v>
      </c>
      <c r="D621" s="136">
        <f t="shared" si="9"/>
        <v>15.384615384615374</v>
      </c>
    </row>
    <row r="622" spans="1:4" s="97" customFormat="1" ht="14.1" customHeight="1" x14ac:dyDescent="0.15">
      <c r="A622" s="130" t="s">
        <v>679</v>
      </c>
      <c r="B622" s="129">
        <f>B623</f>
        <v>0</v>
      </c>
      <c r="C622" s="129">
        <f>SUM(C623:C629)</f>
        <v>3284</v>
      </c>
      <c r="D622" s="136">
        <f t="shared" si="9"/>
        <v>-100</v>
      </c>
    </row>
    <row r="623" spans="1:4" s="97" customFormat="1" ht="14.1" customHeight="1" x14ac:dyDescent="0.15">
      <c r="A623" s="131" t="s">
        <v>680</v>
      </c>
      <c r="B623" s="129">
        <v>0</v>
      </c>
      <c r="C623" s="129">
        <v>0</v>
      </c>
      <c r="D623" s="136"/>
    </row>
    <row r="624" spans="1:4" s="97" customFormat="1" ht="14.1" customHeight="1" x14ac:dyDescent="0.15">
      <c r="A624" s="130" t="s">
        <v>681</v>
      </c>
      <c r="B624" s="129">
        <f>SUM(B625:B632)</f>
        <v>20438</v>
      </c>
      <c r="C624" s="129">
        <v>0</v>
      </c>
      <c r="D624" s="136"/>
    </row>
    <row r="625" spans="1:4" s="97" customFormat="1" ht="14.1" customHeight="1" x14ac:dyDescent="0.15">
      <c r="A625" s="131" t="s">
        <v>682</v>
      </c>
      <c r="B625" s="129">
        <v>13057</v>
      </c>
      <c r="C625" s="129">
        <v>0</v>
      </c>
      <c r="D625" s="136"/>
    </row>
    <row r="626" spans="1:4" s="97" customFormat="1" ht="14.1" customHeight="1" x14ac:dyDescent="0.15">
      <c r="A626" s="131" t="s">
        <v>683</v>
      </c>
      <c r="B626" s="129">
        <v>5600</v>
      </c>
      <c r="C626" s="129">
        <v>0</v>
      </c>
      <c r="D626" s="136"/>
    </row>
    <row r="627" spans="1:4" s="97" customFormat="1" ht="14.1" customHeight="1" x14ac:dyDescent="0.15">
      <c r="A627" s="131" t="s">
        <v>684</v>
      </c>
      <c r="B627" s="129">
        <v>57</v>
      </c>
      <c r="C627" s="129">
        <v>0</v>
      </c>
      <c r="D627" s="136"/>
    </row>
    <row r="628" spans="1:4" s="97" customFormat="1" ht="14.1" customHeight="1" x14ac:dyDescent="0.15">
      <c r="A628" s="131" t="s">
        <v>685</v>
      </c>
      <c r="B628" s="129">
        <v>0</v>
      </c>
      <c r="C628" s="129">
        <v>3284</v>
      </c>
      <c r="D628" s="136">
        <f t="shared" si="9"/>
        <v>-100</v>
      </c>
    </row>
    <row r="629" spans="1:4" s="97" customFormat="1" ht="14.1" customHeight="1" x14ac:dyDescent="0.15">
      <c r="A629" s="131" t="s">
        <v>686</v>
      </c>
      <c r="B629" s="129">
        <v>0</v>
      </c>
      <c r="C629" s="129">
        <v>0</v>
      </c>
      <c r="D629" s="136"/>
    </row>
    <row r="630" spans="1:4" s="97" customFormat="1" ht="14.1" customHeight="1" x14ac:dyDescent="0.15">
      <c r="A630" s="131" t="s">
        <v>687</v>
      </c>
      <c r="B630" s="129">
        <v>0</v>
      </c>
      <c r="C630" s="129">
        <f>C631</f>
        <v>0</v>
      </c>
      <c r="D630" s="136"/>
    </row>
    <row r="631" spans="1:4" s="97" customFormat="1" ht="14.1" customHeight="1" x14ac:dyDescent="0.15">
      <c r="A631" s="131" t="s">
        <v>688</v>
      </c>
      <c r="B631" s="129">
        <v>0</v>
      </c>
      <c r="C631" s="129">
        <v>0</v>
      </c>
      <c r="D631" s="136"/>
    </row>
    <row r="632" spans="1:4" s="97" customFormat="1" ht="14.1" customHeight="1" x14ac:dyDescent="0.15">
      <c r="A632" s="131" t="s">
        <v>689</v>
      </c>
      <c r="B632" s="129">
        <v>1724</v>
      </c>
      <c r="C632" s="129">
        <f>SUM(C633:C640)</f>
        <v>4901</v>
      </c>
      <c r="D632" s="136">
        <f t="shared" si="9"/>
        <v>-64.823505407059784</v>
      </c>
    </row>
    <row r="633" spans="1:4" s="97" customFormat="1" ht="14.1" customHeight="1" x14ac:dyDescent="0.15">
      <c r="A633" s="130" t="s">
        <v>690</v>
      </c>
      <c r="B633" s="129">
        <f>SUM(B634:B636)</f>
        <v>0</v>
      </c>
      <c r="C633" s="129">
        <v>3247</v>
      </c>
      <c r="D633" s="136">
        <f t="shared" si="9"/>
        <v>-100</v>
      </c>
    </row>
    <row r="634" spans="1:4" s="97" customFormat="1" ht="14.1" customHeight="1" x14ac:dyDescent="0.15">
      <c r="A634" s="131" t="s">
        <v>691</v>
      </c>
      <c r="B634" s="129">
        <v>0</v>
      </c>
      <c r="C634" s="129">
        <v>330</v>
      </c>
      <c r="D634" s="136">
        <f t="shared" si="9"/>
        <v>-100</v>
      </c>
    </row>
    <row r="635" spans="1:4" s="97" customFormat="1" ht="14.1" customHeight="1" x14ac:dyDescent="0.15">
      <c r="A635" s="131" t="s">
        <v>692</v>
      </c>
      <c r="B635" s="129">
        <v>0</v>
      </c>
      <c r="C635" s="129">
        <v>61</v>
      </c>
      <c r="D635" s="136">
        <f t="shared" si="9"/>
        <v>-100</v>
      </c>
    </row>
    <row r="636" spans="1:4" s="97" customFormat="1" ht="14.1" customHeight="1" x14ac:dyDescent="0.15">
      <c r="A636" s="131" t="s">
        <v>693</v>
      </c>
      <c r="B636" s="129">
        <v>0</v>
      </c>
      <c r="C636" s="129">
        <v>0</v>
      </c>
      <c r="D636" s="136"/>
    </row>
    <row r="637" spans="1:4" s="97" customFormat="1" ht="14.1" customHeight="1" x14ac:dyDescent="0.15">
      <c r="A637" s="130" t="s">
        <v>694</v>
      </c>
      <c r="B637" s="129">
        <f>SUM(B638:B646)</f>
        <v>2386</v>
      </c>
      <c r="C637" s="129">
        <v>0</v>
      </c>
      <c r="D637" s="136"/>
    </row>
    <row r="638" spans="1:4" s="97" customFormat="1" ht="14.1" customHeight="1" x14ac:dyDescent="0.15">
      <c r="A638" s="131" t="s">
        <v>695</v>
      </c>
      <c r="B638" s="129">
        <v>0</v>
      </c>
      <c r="C638" s="129">
        <v>0</v>
      </c>
      <c r="D638" s="136"/>
    </row>
    <row r="639" spans="1:4" s="97" customFormat="1" ht="14.1" customHeight="1" x14ac:dyDescent="0.15">
      <c r="A639" s="131" t="s">
        <v>696</v>
      </c>
      <c r="B639" s="129">
        <v>0</v>
      </c>
      <c r="C639" s="129">
        <v>0</v>
      </c>
      <c r="D639" s="136"/>
    </row>
    <row r="640" spans="1:4" s="97" customFormat="1" ht="14.1" customHeight="1" x14ac:dyDescent="0.15">
      <c r="A640" s="131" t="s">
        <v>697</v>
      </c>
      <c r="B640" s="129">
        <v>0</v>
      </c>
      <c r="C640" s="129">
        <v>1263</v>
      </c>
      <c r="D640" s="136">
        <f t="shared" si="9"/>
        <v>-100</v>
      </c>
    </row>
    <row r="641" spans="1:4" s="97" customFormat="1" ht="14.1" customHeight="1" x14ac:dyDescent="0.15">
      <c r="A641" s="131" t="s">
        <v>698</v>
      </c>
      <c r="B641" s="129">
        <v>0</v>
      </c>
      <c r="C641" s="129">
        <f>SUM(C642:C644)</f>
        <v>0</v>
      </c>
      <c r="D641" s="136"/>
    </row>
    <row r="642" spans="1:4" s="97" customFormat="1" ht="14.1" customHeight="1" x14ac:dyDescent="0.15">
      <c r="A642" s="131" t="s">
        <v>699</v>
      </c>
      <c r="B642" s="129">
        <v>0</v>
      </c>
      <c r="C642" s="129">
        <v>0</v>
      </c>
      <c r="D642" s="136"/>
    </row>
    <row r="643" spans="1:4" s="97" customFormat="1" ht="14.1" customHeight="1" x14ac:dyDescent="0.15">
      <c r="A643" s="131" t="s">
        <v>700</v>
      </c>
      <c r="B643" s="129">
        <v>0</v>
      </c>
      <c r="C643" s="129">
        <v>0</v>
      </c>
      <c r="D643" s="136"/>
    </row>
    <row r="644" spans="1:4" s="97" customFormat="1" ht="14.1" customHeight="1" x14ac:dyDescent="0.15">
      <c r="A644" s="131" t="s">
        <v>701</v>
      </c>
      <c r="B644" s="129">
        <v>0</v>
      </c>
      <c r="C644" s="129">
        <v>0</v>
      </c>
      <c r="D644" s="136"/>
    </row>
    <row r="645" spans="1:4" s="97" customFormat="1" ht="14.1" customHeight="1" x14ac:dyDescent="0.15">
      <c r="A645" s="131" t="s">
        <v>702</v>
      </c>
      <c r="B645" s="129">
        <v>0</v>
      </c>
      <c r="C645" s="129">
        <f>SUM(C646:C655)</f>
        <v>1426</v>
      </c>
      <c r="D645" s="136">
        <f t="shared" si="9"/>
        <v>-100</v>
      </c>
    </row>
    <row r="646" spans="1:4" s="97" customFormat="1" ht="14.1" customHeight="1" x14ac:dyDescent="0.15">
      <c r="A646" s="131" t="s">
        <v>703</v>
      </c>
      <c r="B646" s="129">
        <v>2386</v>
      </c>
      <c r="C646" s="129">
        <v>0</v>
      </c>
      <c r="D646" s="136"/>
    </row>
    <row r="647" spans="1:4" s="97" customFormat="1" ht="14.1" customHeight="1" x14ac:dyDescent="0.15">
      <c r="A647" s="130" t="s">
        <v>704</v>
      </c>
      <c r="B647" s="129">
        <f>SUM(B648:B654)</f>
        <v>8413</v>
      </c>
      <c r="C647" s="129">
        <v>0</v>
      </c>
      <c r="D647" s="136"/>
    </row>
    <row r="648" spans="1:4" s="97" customFormat="1" ht="14.1" customHeight="1" x14ac:dyDescent="0.15">
      <c r="A648" s="131" t="s">
        <v>705</v>
      </c>
      <c r="B648" s="129">
        <v>2888</v>
      </c>
      <c r="C648" s="129">
        <v>0</v>
      </c>
      <c r="D648" s="136"/>
    </row>
    <row r="649" spans="1:4" s="97" customFormat="1" ht="14.1" customHeight="1" x14ac:dyDescent="0.15">
      <c r="A649" s="131" t="s">
        <v>706</v>
      </c>
      <c r="B649" s="129">
        <v>0</v>
      </c>
      <c r="C649" s="129">
        <v>0</v>
      </c>
      <c r="D649" s="136"/>
    </row>
    <row r="650" spans="1:4" s="97" customFormat="1" ht="14.1" customHeight="1" x14ac:dyDescent="0.15">
      <c r="A650" s="131" t="s">
        <v>707</v>
      </c>
      <c r="B650" s="129">
        <v>5</v>
      </c>
      <c r="C650" s="129">
        <v>0</v>
      </c>
      <c r="D650" s="136"/>
    </row>
    <row r="651" spans="1:4" s="97" customFormat="1" ht="14.1" customHeight="1" x14ac:dyDescent="0.15">
      <c r="A651" s="131" t="s">
        <v>708</v>
      </c>
      <c r="B651" s="129">
        <v>0</v>
      </c>
      <c r="C651" s="129">
        <v>0</v>
      </c>
      <c r="D651" s="136"/>
    </row>
    <row r="652" spans="1:4" s="97" customFormat="1" ht="14.1" customHeight="1" x14ac:dyDescent="0.15">
      <c r="A652" s="131" t="s">
        <v>709</v>
      </c>
      <c r="B652" s="129">
        <v>1579</v>
      </c>
      <c r="C652" s="129">
        <v>0</v>
      </c>
      <c r="D652" s="136"/>
    </row>
    <row r="653" spans="1:4" s="97" customFormat="1" ht="14.1" customHeight="1" x14ac:dyDescent="0.15">
      <c r="A653" s="131" t="s">
        <v>710</v>
      </c>
      <c r="B653" s="129">
        <v>0</v>
      </c>
      <c r="C653" s="129">
        <v>0</v>
      </c>
      <c r="D653" s="136"/>
    </row>
    <row r="654" spans="1:4" s="97" customFormat="1" ht="14.1" customHeight="1" x14ac:dyDescent="0.15">
      <c r="A654" s="131" t="s">
        <v>711</v>
      </c>
      <c r="B654" s="129">
        <v>3941</v>
      </c>
      <c r="C654" s="129">
        <v>0</v>
      </c>
      <c r="D654" s="136"/>
    </row>
    <row r="655" spans="1:4" s="97" customFormat="1" ht="14.1" customHeight="1" x14ac:dyDescent="0.15">
      <c r="A655" s="130" t="s">
        <v>712</v>
      </c>
      <c r="B655" s="129">
        <f>SUM(B656:B660)</f>
        <v>3517</v>
      </c>
      <c r="C655" s="129">
        <v>1426</v>
      </c>
      <c r="D655" s="136">
        <f t="shared" ref="D655:D710" si="10">(B655/C655-1)*100</f>
        <v>146.63394109396913</v>
      </c>
    </row>
    <row r="656" spans="1:4" s="97" customFormat="1" ht="14.1" customHeight="1" x14ac:dyDescent="0.15">
      <c r="A656" s="131" t="s">
        <v>713</v>
      </c>
      <c r="B656" s="129">
        <v>227</v>
      </c>
      <c r="C656" s="129">
        <f>SUM(C657:C663)</f>
        <v>6521</v>
      </c>
      <c r="D656" s="136">
        <f t="shared" si="10"/>
        <v>-96.518938813065475</v>
      </c>
    </row>
    <row r="657" spans="1:4" s="97" customFormat="1" ht="14.1" customHeight="1" x14ac:dyDescent="0.15">
      <c r="A657" s="131" t="s">
        <v>714</v>
      </c>
      <c r="B657" s="129">
        <v>2453</v>
      </c>
      <c r="C657" s="129">
        <v>3192</v>
      </c>
      <c r="D657" s="136">
        <f t="shared" si="10"/>
        <v>-23.1516290726817</v>
      </c>
    </row>
    <row r="658" spans="1:4" s="97" customFormat="1" ht="14.1" customHeight="1" x14ac:dyDescent="0.15">
      <c r="A658" s="131" t="s">
        <v>715</v>
      </c>
      <c r="B658" s="129">
        <v>0</v>
      </c>
      <c r="C658" s="129">
        <v>742</v>
      </c>
      <c r="D658" s="136">
        <f t="shared" si="10"/>
        <v>-100</v>
      </c>
    </row>
    <row r="659" spans="1:4" s="97" customFormat="1" ht="14.1" customHeight="1" x14ac:dyDescent="0.15">
      <c r="A659" s="131" t="s">
        <v>716</v>
      </c>
      <c r="B659" s="129">
        <v>186</v>
      </c>
      <c r="C659" s="129">
        <v>0</v>
      </c>
      <c r="D659" s="136"/>
    </row>
    <row r="660" spans="1:4" s="97" customFormat="1" ht="14.1" customHeight="1" x14ac:dyDescent="0.15">
      <c r="A660" s="131" t="s">
        <v>717</v>
      </c>
      <c r="B660" s="129">
        <v>651</v>
      </c>
      <c r="C660" s="129">
        <v>0</v>
      </c>
      <c r="D660" s="136"/>
    </row>
    <row r="661" spans="1:4" s="97" customFormat="1" ht="14.1" customHeight="1" x14ac:dyDescent="0.15">
      <c r="A661" s="130" t="s">
        <v>718</v>
      </c>
      <c r="B661" s="129">
        <f>SUM(B662:B667)</f>
        <v>509</v>
      </c>
      <c r="C661" s="129">
        <v>1507</v>
      </c>
      <c r="D661" s="136">
        <f t="shared" si="10"/>
        <v>-66.224286662242875</v>
      </c>
    </row>
    <row r="662" spans="1:4" s="97" customFormat="1" ht="14.1" customHeight="1" x14ac:dyDescent="0.15">
      <c r="A662" s="131" t="s">
        <v>719</v>
      </c>
      <c r="B662" s="129">
        <v>21</v>
      </c>
      <c r="C662" s="129">
        <v>0</v>
      </c>
      <c r="D662" s="136"/>
    </row>
    <row r="663" spans="1:4" s="97" customFormat="1" ht="14.1" customHeight="1" x14ac:dyDescent="0.15">
      <c r="A663" s="131" t="s">
        <v>720</v>
      </c>
      <c r="B663" s="129">
        <v>421</v>
      </c>
      <c r="C663" s="129">
        <v>1080</v>
      </c>
      <c r="D663" s="136">
        <f t="shared" si="10"/>
        <v>-61.018518518518519</v>
      </c>
    </row>
    <row r="664" spans="1:4" s="97" customFormat="1" ht="14.1" customHeight="1" x14ac:dyDescent="0.15">
      <c r="A664" s="131" t="s">
        <v>721</v>
      </c>
      <c r="B664" s="129">
        <v>0</v>
      </c>
      <c r="C664" s="129">
        <f>SUM(C665:C669)</f>
        <v>5696</v>
      </c>
      <c r="D664" s="136">
        <f t="shared" si="10"/>
        <v>-100</v>
      </c>
    </row>
    <row r="665" spans="1:4" s="97" customFormat="1" ht="14.1" customHeight="1" x14ac:dyDescent="0.15">
      <c r="A665" s="131" t="s">
        <v>722</v>
      </c>
      <c r="B665" s="129">
        <v>10</v>
      </c>
      <c r="C665" s="129">
        <v>726</v>
      </c>
      <c r="D665" s="136">
        <f t="shared" si="10"/>
        <v>-98.622589531680433</v>
      </c>
    </row>
    <row r="666" spans="1:4" s="97" customFormat="1" ht="14.1" customHeight="1" x14ac:dyDescent="0.15">
      <c r="A666" s="131" t="s">
        <v>723</v>
      </c>
      <c r="B666" s="129">
        <v>0</v>
      </c>
      <c r="C666" s="129">
        <v>4496</v>
      </c>
      <c r="D666" s="136">
        <f t="shared" si="10"/>
        <v>-100</v>
      </c>
    </row>
    <row r="667" spans="1:4" s="97" customFormat="1" ht="14.1" customHeight="1" x14ac:dyDescent="0.15">
      <c r="A667" s="131" t="s">
        <v>724</v>
      </c>
      <c r="B667" s="129">
        <v>57</v>
      </c>
      <c r="C667" s="129">
        <v>473</v>
      </c>
      <c r="D667" s="136">
        <f t="shared" si="10"/>
        <v>-87.949260042283299</v>
      </c>
    </row>
    <row r="668" spans="1:4" s="97" customFormat="1" ht="14.1" customHeight="1" x14ac:dyDescent="0.15">
      <c r="A668" s="130" t="s">
        <v>725</v>
      </c>
      <c r="B668" s="129">
        <f>SUM(B669:B676)</f>
        <v>2416</v>
      </c>
      <c r="C668" s="129">
        <v>0</v>
      </c>
      <c r="D668" s="136"/>
    </row>
    <row r="669" spans="1:4" s="97" customFormat="1" ht="14.1" customHeight="1" x14ac:dyDescent="0.15">
      <c r="A669" s="131" t="s">
        <v>246</v>
      </c>
      <c r="B669" s="129">
        <v>173</v>
      </c>
      <c r="C669" s="129">
        <v>1</v>
      </c>
      <c r="D669" s="136">
        <f t="shared" si="10"/>
        <v>17200</v>
      </c>
    </row>
    <row r="670" spans="1:4" s="97" customFormat="1" ht="14.1" customHeight="1" x14ac:dyDescent="0.15">
      <c r="A670" s="131" t="s">
        <v>247</v>
      </c>
      <c r="B670" s="129">
        <v>0</v>
      </c>
      <c r="C670" s="129">
        <f>SUM(C671:C676)</f>
        <v>201</v>
      </c>
      <c r="D670" s="136">
        <f t="shared" si="10"/>
        <v>-100</v>
      </c>
    </row>
    <row r="671" spans="1:4" s="97" customFormat="1" ht="14.1" customHeight="1" x14ac:dyDescent="0.15">
      <c r="A671" s="131" t="s">
        <v>248</v>
      </c>
      <c r="B671" s="129">
        <v>0</v>
      </c>
      <c r="C671" s="129">
        <v>12</v>
      </c>
      <c r="D671" s="136">
        <f t="shared" si="10"/>
        <v>-100</v>
      </c>
    </row>
    <row r="672" spans="1:4" s="97" customFormat="1" ht="14.1" customHeight="1" x14ac:dyDescent="0.15">
      <c r="A672" s="131" t="s">
        <v>726</v>
      </c>
      <c r="B672" s="129">
        <v>137</v>
      </c>
      <c r="C672" s="129">
        <v>167</v>
      </c>
      <c r="D672" s="136">
        <f t="shared" si="10"/>
        <v>-17.964071856287422</v>
      </c>
    </row>
    <row r="673" spans="1:4" s="97" customFormat="1" ht="14.1" customHeight="1" x14ac:dyDescent="0.15">
      <c r="A673" s="131" t="s">
        <v>727</v>
      </c>
      <c r="B673" s="129">
        <v>163</v>
      </c>
      <c r="C673" s="129">
        <v>0</v>
      </c>
      <c r="D673" s="136"/>
    </row>
    <row r="674" spans="1:4" s="97" customFormat="1" ht="14.1" customHeight="1" x14ac:dyDescent="0.15">
      <c r="A674" s="131" t="s">
        <v>728</v>
      </c>
      <c r="B674" s="129">
        <v>0</v>
      </c>
      <c r="C674" s="129">
        <v>0</v>
      </c>
      <c r="D674" s="136"/>
    </row>
    <row r="675" spans="1:4" s="97" customFormat="1" ht="14.1" customHeight="1" x14ac:dyDescent="0.15">
      <c r="A675" s="131" t="s">
        <v>729</v>
      </c>
      <c r="B675" s="129">
        <v>67</v>
      </c>
      <c r="C675" s="129">
        <v>0</v>
      </c>
      <c r="D675" s="136"/>
    </row>
    <row r="676" spans="1:4" s="97" customFormat="1" ht="14.1" customHeight="1" x14ac:dyDescent="0.15">
      <c r="A676" s="131" t="s">
        <v>730</v>
      </c>
      <c r="B676" s="129">
        <v>1876</v>
      </c>
      <c r="C676" s="129">
        <v>22</v>
      </c>
      <c r="D676" s="136">
        <f t="shared" si="10"/>
        <v>8427.2727272727261</v>
      </c>
    </row>
    <row r="677" spans="1:4" s="97" customFormat="1" ht="14.1" customHeight="1" x14ac:dyDescent="0.15">
      <c r="A677" s="130" t="s">
        <v>731</v>
      </c>
      <c r="B677" s="129">
        <f>SUM(B678:B681)</f>
        <v>0</v>
      </c>
      <c r="C677" s="129">
        <f>SUM(C678:C684)</f>
        <v>2318</v>
      </c>
      <c r="D677" s="136">
        <f t="shared" si="10"/>
        <v>-100</v>
      </c>
    </row>
    <row r="678" spans="1:4" s="97" customFormat="1" ht="14.1" customHeight="1" x14ac:dyDescent="0.15">
      <c r="A678" s="131" t="s">
        <v>732</v>
      </c>
      <c r="B678" s="129">
        <v>0</v>
      </c>
      <c r="C678" s="129">
        <v>121</v>
      </c>
      <c r="D678" s="136">
        <f t="shared" si="10"/>
        <v>-100</v>
      </c>
    </row>
    <row r="679" spans="1:4" s="97" customFormat="1" ht="14.1" customHeight="1" x14ac:dyDescent="0.15">
      <c r="A679" s="131" t="s">
        <v>733</v>
      </c>
      <c r="B679" s="129">
        <v>0</v>
      </c>
      <c r="C679" s="129">
        <v>0</v>
      </c>
      <c r="D679" s="136"/>
    </row>
    <row r="680" spans="1:4" s="97" customFormat="1" ht="14.1" customHeight="1" x14ac:dyDescent="0.15">
      <c r="A680" s="131" t="s">
        <v>734</v>
      </c>
      <c r="B680" s="129">
        <v>0</v>
      </c>
      <c r="C680" s="129">
        <v>0</v>
      </c>
      <c r="D680" s="136"/>
    </row>
    <row r="681" spans="1:4" s="97" customFormat="1" ht="14.1" customHeight="1" x14ac:dyDescent="0.15">
      <c r="A681" s="131" t="s">
        <v>735</v>
      </c>
      <c r="B681" s="129">
        <v>0</v>
      </c>
      <c r="C681" s="129">
        <v>2</v>
      </c>
      <c r="D681" s="136">
        <f t="shared" si="10"/>
        <v>-100</v>
      </c>
    </row>
    <row r="682" spans="1:4" s="97" customFormat="1" ht="14.1" customHeight="1" x14ac:dyDescent="0.15">
      <c r="A682" s="130" t="s">
        <v>736</v>
      </c>
      <c r="B682" s="129">
        <f>SUM(B683:B686)</f>
        <v>61</v>
      </c>
      <c r="C682" s="129">
        <v>47</v>
      </c>
      <c r="D682" s="136">
        <f t="shared" si="10"/>
        <v>29.787234042553191</v>
      </c>
    </row>
    <row r="683" spans="1:4" s="97" customFormat="1" ht="14.1" customHeight="1" x14ac:dyDescent="0.15">
      <c r="A683" s="131" t="s">
        <v>246</v>
      </c>
      <c r="B683" s="129">
        <v>0</v>
      </c>
      <c r="C683" s="129">
        <v>0</v>
      </c>
      <c r="D683" s="136"/>
    </row>
    <row r="684" spans="1:4" s="97" customFormat="1" ht="14.1" customHeight="1" x14ac:dyDescent="0.15">
      <c r="A684" s="131" t="s">
        <v>247</v>
      </c>
      <c r="B684" s="129">
        <v>0</v>
      </c>
      <c r="C684" s="129">
        <v>2148</v>
      </c>
      <c r="D684" s="136">
        <f t="shared" si="10"/>
        <v>-100</v>
      </c>
    </row>
    <row r="685" spans="1:4" s="97" customFormat="1" ht="14.1" customHeight="1" x14ac:dyDescent="0.15">
      <c r="A685" s="131" t="s">
        <v>248</v>
      </c>
      <c r="B685" s="129">
        <v>0</v>
      </c>
      <c r="C685" s="129">
        <f>SUM(C686:C689)</f>
        <v>0</v>
      </c>
      <c r="D685" s="136"/>
    </row>
    <row r="686" spans="1:4" s="97" customFormat="1" ht="14.1" customHeight="1" x14ac:dyDescent="0.15">
      <c r="A686" s="131" t="s">
        <v>737</v>
      </c>
      <c r="B686" s="129">
        <v>61</v>
      </c>
      <c r="C686" s="129">
        <v>0</v>
      </c>
      <c r="D686" s="136"/>
    </row>
    <row r="687" spans="1:4" s="97" customFormat="1" ht="14.1" customHeight="1" x14ac:dyDescent="0.15">
      <c r="A687" s="130" t="s">
        <v>738</v>
      </c>
      <c r="B687" s="129">
        <f>SUM(B688:B689)</f>
        <v>2360</v>
      </c>
      <c r="C687" s="129">
        <v>0</v>
      </c>
      <c r="D687" s="136"/>
    </row>
    <row r="688" spans="1:4" s="97" customFormat="1" ht="14.1" customHeight="1" x14ac:dyDescent="0.15">
      <c r="A688" s="131" t="s">
        <v>739</v>
      </c>
      <c r="B688" s="129">
        <v>2217</v>
      </c>
      <c r="C688" s="129">
        <v>0</v>
      </c>
      <c r="D688" s="136"/>
    </row>
    <row r="689" spans="1:4" s="97" customFormat="1" ht="14.1" customHeight="1" x14ac:dyDescent="0.15">
      <c r="A689" s="131" t="s">
        <v>740</v>
      </c>
      <c r="B689" s="129">
        <v>143</v>
      </c>
      <c r="C689" s="129">
        <v>0</v>
      </c>
      <c r="D689" s="136"/>
    </row>
    <row r="690" spans="1:4" s="97" customFormat="1" ht="14.1" customHeight="1" x14ac:dyDescent="0.15">
      <c r="A690" s="130" t="s">
        <v>741</v>
      </c>
      <c r="B690" s="129">
        <f>SUM(B691:B692)</f>
        <v>184</v>
      </c>
      <c r="C690" s="129">
        <f>SUM(C691:C694)</f>
        <v>55</v>
      </c>
      <c r="D690" s="136">
        <f t="shared" si="10"/>
        <v>234.54545454545453</v>
      </c>
    </row>
    <row r="691" spans="1:4" s="97" customFormat="1" ht="14.1" customHeight="1" x14ac:dyDescent="0.15">
      <c r="A691" s="131" t="s">
        <v>742</v>
      </c>
      <c r="B691" s="129">
        <v>159</v>
      </c>
      <c r="C691" s="129">
        <v>31</v>
      </c>
      <c r="D691" s="136">
        <f t="shared" si="10"/>
        <v>412.90322580645159</v>
      </c>
    </row>
    <row r="692" spans="1:4" s="97" customFormat="1" ht="14.1" customHeight="1" x14ac:dyDescent="0.15">
      <c r="A692" s="131" t="s">
        <v>743</v>
      </c>
      <c r="B692" s="129">
        <v>25</v>
      </c>
      <c r="C692" s="129">
        <v>24</v>
      </c>
      <c r="D692" s="136">
        <f t="shared" si="10"/>
        <v>4.1666666666666741</v>
      </c>
    </row>
    <row r="693" spans="1:4" s="97" customFormat="1" ht="14.1" customHeight="1" x14ac:dyDescent="0.15">
      <c r="A693" s="130" t="s">
        <v>744</v>
      </c>
      <c r="B693" s="129">
        <f>SUM(B694:B695)</f>
        <v>6</v>
      </c>
      <c r="C693" s="129">
        <v>0</v>
      </c>
      <c r="D693" s="136"/>
    </row>
    <row r="694" spans="1:4" s="97" customFormat="1" ht="14.1" customHeight="1" x14ac:dyDescent="0.15">
      <c r="A694" s="131" t="s">
        <v>745</v>
      </c>
      <c r="B694" s="129">
        <v>0</v>
      </c>
      <c r="C694" s="129">
        <v>0</v>
      </c>
      <c r="D694" s="136"/>
    </row>
    <row r="695" spans="1:4" s="97" customFormat="1" ht="14.1" customHeight="1" x14ac:dyDescent="0.15">
      <c r="A695" s="131" t="s">
        <v>746</v>
      </c>
      <c r="B695" s="129">
        <v>6</v>
      </c>
      <c r="C695" s="129">
        <f>SUM(C696:C697)</f>
        <v>1877</v>
      </c>
      <c r="D695" s="136">
        <f t="shared" si="10"/>
        <v>-99.680340969632397</v>
      </c>
    </row>
    <row r="696" spans="1:4" s="97" customFormat="1" ht="14.1" customHeight="1" x14ac:dyDescent="0.15">
      <c r="A696" s="130" t="s">
        <v>747</v>
      </c>
      <c r="B696" s="129">
        <f>SUM(B697:B698)</f>
        <v>0</v>
      </c>
      <c r="C696" s="129">
        <v>1831</v>
      </c>
      <c r="D696" s="136">
        <f t="shared" si="10"/>
        <v>-100</v>
      </c>
    </row>
    <row r="697" spans="1:4" s="97" customFormat="1" ht="14.1" customHeight="1" x14ac:dyDescent="0.15">
      <c r="A697" s="131" t="s">
        <v>748</v>
      </c>
      <c r="B697" s="129">
        <v>0</v>
      </c>
      <c r="C697" s="129">
        <v>46</v>
      </c>
      <c r="D697" s="136">
        <f t="shared" si="10"/>
        <v>-100</v>
      </c>
    </row>
    <row r="698" spans="1:4" s="97" customFormat="1" ht="14.1" customHeight="1" x14ac:dyDescent="0.15">
      <c r="A698" s="131" t="s">
        <v>749</v>
      </c>
      <c r="B698" s="129">
        <v>0</v>
      </c>
      <c r="C698" s="129">
        <f>SUM(C699:C700)</f>
        <v>16</v>
      </c>
      <c r="D698" s="136">
        <f t="shared" si="10"/>
        <v>-100</v>
      </c>
    </row>
    <row r="699" spans="1:4" s="97" customFormat="1" ht="14.1" customHeight="1" x14ac:dyDescent="0.15">
      <c r="A699" s="130" t="s">
        <v>750</v>
      </c>
      <c r="B699" s="129">
        <f>SUM(B700:B701)</f>
        <v>26</v>
      </c>
      <c r="C699" s="129">
        <v>16</v>
      </c>
      <c r="D699" s="136">
        <f t="shared" si="10"/>
        <v>62.5</v>
      </c>
    </row>
    <row r="700" spans="1:4" s="97" customFormat="1" ht="14.1" customHeight="1" x14ac:dyDescent="0.15">
      <c r="A700" s="131" t="s">
        <v>751</v>
      </c>
      <c r="B700" s="129">
        <v>26</v>
      </c>
      <c r="C700" s="129">
        <v>0</v>
      </c>
      <c r="D700" s="136"/>
    </row>
    <row r="701" spans="1:4" s="97" customFormat="1" ht="14.1" customHeight="1" x14ac:dyDescent="0.15">
      <c r="A701" s="131" t="s">
        <v>752</v>
      </c>
      <c r="B701" s="129">
        <v>0</v>
      </c>
      <c r="C701" s="129">
        <f>SUM(C702:C703)</f>
        <v>5</v>
      </c>
      <c r="D701" s="136">
        <f t="shared" si="10"/>
        <v>-100</v>
      </c>
    </row>
    <row r="702" spans="1:4" s="97" customFormat="1" ht="14.1" customHeight="1" x14ac:dyDescent="0.15">
      <c r="A702" s="130" t="s">
        <v>753</v>
      </c>
      <c r="B702" s="129">
        <f>SUM(B703:B705)</f>
        <v>4502</v>
      </c>
      <c r="C702" s="129">
        <v>0</v>
      </c>
      <c r="D702" s="136"/>
    </row>
    <row r="703" spans="1:4" s="97" customFormat="1" ht="14.1" customHeight="1" x14ac:dyDescent="0.15">
      <c r="A703" s="131" t="s">
        <v>754</v>
      </c>
      <c r="B703" s="129">
        <v>0</v>
      </c>
      <c r="C703" s="129">
        <v>5</v>
      </c>
      <c r="D703" s="136">
        <f t="shared" si="10"/>
        <v>-100</v>
      </c>
    </row>
    <row r="704" spans="1:4" s="97" customFormat="1" ht="14.1" customHeight="1" x14ac:dyDescent="0.15">
      <c r="A704" s="131" t="s">
        <v>755</v>
      </c>
      <c r="B704" s="129">
        <v>1264</v>
      </c>
      <c r="C704" s="129">
        <f>SUM(C705:C706)</f>
        <v>0</v>
      </c>
      <c r="D704" s="136"/>
    </row>
    <row r="705" spans="1:4" s="97" customFormat="1" ht="14.1" customHeight="1" x14ac:dyDescent="0.15">
      <c r="A705" s="131" t="s">
        <v>756</v>
      </c>
      <c r="B705" s="129">
        <v>3238</v>
      </c>
      <c r="C705" s="129">
        <v>0</v>
      </c>
      <c r="D705" s="136"/>
    </row>
    <row r="706" spans="1:4" s="97" customFormat="1" ht="14.1" customHeight="1" x14ac:dyDescent="0.15">
      <c r="A706" s="130" t="s">
        <v>757</v>
      </c>
      <c r="B706" s="129">
        <f>SUM(B707:B710)</f>
        <v>3819</v>
      </c>
      <c r="C706" s="129">
        <v>0</v>
      </c>
      <c r="D706" s="136"/>
    </row>
    <row r="707" spans="1:4" s="97" customFormat="1" ht="14.1" customHeight="1" x14ac:dyDescent="0.15">
      <c r="A707" s="131" t="s">
        <v>758</v>
      </c>
      <c r="B707" s="129">
        <v>0</v>
      </c>
      <c r="C707" s="129">
        <f>SUM(C708:C709)</f>
        <v>42</v>
      </c>
      <c r="D707" s="136">
        <f t="shared" si="10"/>
        <v>-100</v>
      </c>
    </row>
    <row r="708" spans="1:4" s="97" customFormat="1" ht="14.1" customHeight="1" x14ac:dyDescent="0.15">
      <c r="A708" s="131" t="s">
        <v>759</v>
      </c>
      <c r="B708" s="129">
        <v>0</v>
      </c>
      <c r="C708" s="129">
        <v>42</v>
      </c>
      <c r="D708" s="136">
        <f t="shared" si="10"/>
        <v>-100</v>
      </c>
    </row>
    <row r="709" spans="1:4" s="97" customFormat="1" ht="14.1" customHeight="1" x14ac:dyDescent="0.15">
      <c r="A709" s="131" t="s">
        <v>760</v>
      </c>
      <c r="B709" s="129">
        <v>3819</v>
      </c>
      <c r="C709" s="129">
        <v>0</v>
      </c>
      <c r="D709" s="136"/>
    </row>
    <row r="710" spans="1:4" s="97" customFormat="1" ht="14.1" customHeight="1" x14ac:dyDescent="0.15">
      <c r="A710" s="131" t="s">
        <v>761</v>
      </c>
      <c r="B710" s="129">
        <v>0</v>
      </c>
      <c r="C710" s="129">
        <f>C711</f>
        <v>2389</v>
      </c>
      <c r="D710" s="136">
        <f t="shared" si="10"/>
        <v>-100</v>
      </c>
    </row>
    <row r="711" spans="1:4" s="97" customFormat="1" ht="14.1" customHeight="1" x14ac:dyDescent="0.15">
      <c r="A711" s="130" t="s">
        <v>762</v>
      </c>
      <c r="B711" s="129">
        <f>B712</f>
        <v>321</v>
      </c>
      <c r="C711" s="129">
        <v>2389</v>
      </c>
      <c r="D711" s="136">
        <f t="shared" ref="D711:D773" si="11">(B711/C711-1)*100</f>
        <v>-86.563415655085805</v>
      </c>
    </row>
    <row r="712" spans="1:4" s="97" customFormat="1" ht="14.1" customHeight="1" x14ac:dyDescent="0.15">
      <c r="A712" s="131" t="s">
        <v>763</v>
      </c>
      <c r="B712" s="129">
        <v>321</v>
      </c>
      <c r="C712" s="129">
        <f>SUM(C713,C718,C731,C735,C747,C757,C760,C764,C774)</f>
        <v>27032</v>
      </c>
      <c r="D712" s="136">
        <f t="shared" si="11"/>
        <v>-98.812518496596624</v>
      </c>
    </row>
    <row r="713" spans="1:4" s="97" customFormat="1" ht="14.1" customHeight="1" x14ac:dyDescent="0.15">
      <c r="A713" s="130" t="s">
        <v>764</v>
      </c>
      <c r="B713" s="129">
        <f>SUM(B714,B719,B732,B736,B748,B751,B755,B765,B770,B776,B780,B783)</f>
        <v>30807</v>
      </c>
      <c r="C713" s="129">
        <f>SUM(C714:C717)</f>
        <v>1602</v>
      </c>
      <c r="D713" s="136">
        <f t="shared" si="11"/>
        <v>1823.0337078651687</v>
      </c>
    </row>
    <row r="714" spans="1:4" s="97" customFormat="1" ht="14.1" customHeight="1" x14ac:dyDescent="0.15">
      <c r="A714" s="130" t="s">
        <v>765</v>
      </c>
      <c r="B714" s="129">
        <f>SUM(B715:B718)</f>
        <v>2354</v>
      </c>
      <c r="C714" s="129">
        <v>1504</v>
      </c>
      <c r="D714" s="136">
        <f t="shared" si="11"/>
        <v>56.515957446808507</v>
      </c>
    </row>
    <row r="715" spans="1:4" s="97" customFormat="1" ht="14.1" customHeight="1" x14ac:dyDescent="0.15">
      <c r="A715" s="131" t="s">
        <v>246</v>
      </c>
      <c r="B715" s="129">
        <v>1957</v>
      </c>
      <c r="C715" s="129">
        <v>32</v>
      </c>
      <c r="D715" s="136">
        <f t="shared" si="11"/>
        <v>6015.625</v>
      </c>
    </row>
    <row r="716" spans="1:4" s="97" customFormat="1" ht="14.1" customHeight="1" x14ac:dyDescent="0.15">
      <c r="A716" s="131" t="s">
        <v>247</v>
      </c>
      <c r="B716" s="129">
        <v>39</v>
      </c>
      <c r="C716" s="129">
        <v>0</v>
      </c>
      <c r="D716" s="136"/>
    </row>
    <row r="717" spans="1:4" s="97" customFormat="1" ht="14.1" customHeight="1" x14ac:dyDescent="0.15">
      <c r="A717" s="131" t="s">
        <v>248</v>
      </c>
      <c r="B717" s="129">
        <v>0</v>
      </c>
      <c r="C717" s="129">
        <v>66</v>
      </c>
      <c r="D717" s="136">
        <f t="shared" si="11"/>
        <v>-100</v>
      </c>
    </row>
    <row r="718" spans="1:4" s="97" customFormat="1" ht="14.1" customHeight="1" x14ac:dyDescent="0.15">
      <c r="A718" s="131" t="s">
        <v>766</v>
      </c>
      <c r="B718" s="129">
        <v>358</v>
      </c>
      <c r="C718" s="129">
        <f>SUM(C719:C730)</f>
        <v>1991</v>
      </c>
      <c r="D718" s="136">
        <f t="shared" si="11"/>
        <v>-82.019085886489208</v>
      </c>
    </row>
    <row r="719" spans="1:4" s="97" customFormat="1" ht="14.1" customHeight="1" x14ac:dyDescent="0.15">
      <c r="A719" s="130" t="s">
        <v>767</v>
      </c>
      <c r="B719" s="129">
        <f>SUM(B720:B731)</f>
        <v>1373</v>
      </c>
      <c r="C719" s="129">
        <v>0</v>
      </c>
      <c r="D719" s="136"/>
    </row>
    <row r="720" spans="1:4" s="97" customFormat="1" ht="14.1" customHeight="1" x14ac:dyDescent="0.15">
      <c r="A720" s="131" t="s">
        <v>768</v>
      </c>
      <c r="B720" s="129">
        <v>100</v>
      </c>
      <c r="C720" s="129">
        <v>1991</v>
      </c>
      <c r="D720" s="136">
        <f t="shared" si="11"/>
        <v>-94.977398292315414</v>
      </c>
    </row>
    <row r="721" spans="1:4" s="97" customFormat="1" ht="14.1" customHeight="1" x14ac:dyDescent="0.15">
      <c r="A721" s="131" t="s">
        <v>769</v>
      </c>
      <c r="B721" s="129">
        <v>1273</v>
      </c>
      <c r="C721" s="129">
        <v>0</v>
      </c>
      <c r="D721" s="136"/>
    </row>
    <row r="722" spans="1:4" s="97" customFormat="1" ht="14.1" customHeight="1" x14ac:dyDescent="0.15">
      <c r="A722" s="131" t="s">
        <v>770</v>
      </c>
      <c r="B722" s="129">
        <v>0</v>
      </c>
      <c r="C722" s="129">
        <v>0</v>
      </c>
      <c r="D722" s="136"/>
    </row>
    <row r="723" spans="1:4" s="97" customFormat="1" ht="14.1" customHeight="1" x14ac:dyDescent="0.15">
      <c r="A723" s="131" t="s">
        <v>771</v>
      </c>
      <c r="B723" s="129">
        <v>0</v>
      </c>
      <c r="C723" s="129">
        <v>0</v>
      </c>
      <c r="D723" s="136"/>
    </row>
    <row r="724" spans="1:4" s="97" customFormat="1" ht="14.1" customHeight="1" x14ac:dyDescent="0.15">
      <c r="A724" s="131" t="s">
        <v>772</v>
      </c>
      <c r="B724" s="129">
        <v>0</v>
      </c>
      <c r="C724" s="129">
        <v>0</v>
      </c>
      <c r="D724" s="136"/>
    </row>
    <row r="725" spans="1:4" s="97" customFormat="1" ht="14.1" customHeight="1" x14ac:dyDescent="0.15">
      <c r="A725" s="131" t="s">
        <v>773</v>
      </c>
      <c r="B725" s="129">
        <v>0</v>
      </c>
      <c r="C725" s="129">
        <v>0</v>
      </c>
      <c r="D725" s="136"/>
    </row>
    <row r="726" spans="1:4" s="97" customFormat="1" ht="14.1" customHeight="1" x14ac:dyDescent="0.15">
      <c r="A726" s="131" t="s">
        <v>774</v>
      </c>
      <c r="B726" s="129">
        <v>0</v>
      </c>
      <c r="C726" s="129">
        <v>0</v>
      </c>
      <c r="D726" s="136"/>
    </row>
    <row r="727" spans="1:4" s="97" customFormat="1" ht="14.1" customHeight="1" x14ac:dyDescent="0.15">
      <c r="A727" s="131" t="s">
        <v>775</v>
      </c>
      <c r="B727" s="129">
        <v>0</v>
      </c>
      <c r="C727" s="129">
        <v>0</v>
      </c>
      <c r="D727" s="136"/>
    </row>
    <row r="728" spans="1:4" s="97" customFormat="1" ht="14.1" customHeight="1" x14ac:dyDescent="0.15">
      <c r="A728" s="131" t="s">
        <v>776</v>
      </c>
      <c r="B728" s="129">
        <v>0</v>
      </c>
      <c r="C728" s="129">
        <v>0</v>
      </c>
      <c r="D728" s="136"/>
    </row>
    <row r="729" spans="1:4" s="97" customFormat="1" ht="14.1" customHeight="1" x14ac:dyDescent="0.15">
      <c r="A729" s="131" t="s">
        <v>777</v>
      </c>
      <c r="B729" s="129">
        <v>0</v>
      </c>
      <c r="C729" s="129">
        <v>0</v>
      </c>
      <c r="D729" s="136"/>
    </row>
    <row r="730" spans="1:4" s="97" customFormat="1" ht="14.1" customHeight="1" x14ac:dyDescent="0.15">
      <c r="A730" s="131" t="s">
        <v>778</v>
      </c>
      <c r="B730" s="129">
        <v>0</v>
      </c>
      <c r="C730" s="129">
        <v>0</v>
      </c>
      <c r="D730" s="136"/>
    </row>
    <row r="731" spans="1:4" s="97" customFormat="1" ht="14.1" customHeight="1" x14ac:dyDescent="0.15">
      <c r="A731" s="131" t="s">
        <v>779</v>
      </c>
      <c r="B731" s="129">
        <v>0</v>
      </c>
      <c r="C731" s="129">
        <f>SUM(C732:C734)</f>
        <v>4591</v>
      </c>
      <c r="D731" s="136">
        <f t="shared" si="11"/>
        <v>-100</v>
      </c>
    </row>
    <row r="732" spans="1:4" s="97" customFormat="1" ht="14.1" customHeight="1" x14ac:dyDescent="0.15">
      <c r="A732" s="130" t="s">
        <v>780</v>
      </c>
      <c r="B732" s="129">
        <f>SUM(B733:B735)</f>
        <v>3012</v>
      </c>
      <c r="C732" s="129">
        <v>626</v>
      </c>
      <c r="D732" s="136">
        <f t="shared" si="11"/>
        <v>381.15015974440894</v>
      </c>
    </row>
    <row r="733" spans="1:4" s="97" customFormat="1" ht="14.1" customHeight="1" x14ac:dyDescent="0.15">
      <c r="A733" s="131" t="s">
        <v>781</v>
      </c>
      <c r="B733" s="129">
        <v>974</v>
      </c>
      <c r="C733" s="129">
        <v>0</v>
      </c>
      <c r="D733" s="136"/>
    </row>
    <row r="734" spans="1:4" ht="18" customHeight="1" x14ac:dyDescent="0.15">
      <c r="A734" s="131" t="s">
        <v>782</v>
      </c>
      <c r="B734" s="129">
        <v>0</v>
      </c>
      <c r="C734" s="129">
        <v>3965</v>
      </c>
      <c r="D734" s="136">
        <f t="shared" si="11"/>
        <v>-100</v>
      </c>
    </row>
    <row r="735" spans="1:4" ht="18" customHeight="1" x14ac:dyDescent="0.15">
      <c r="A735" s="131" t="s">
        <v>783</v>
      </c>
      <c r="B735" s="129">
        <v>2038</v>
      </c>
      <c r="C735" s="129">
        <f>SUM(C736:C746)</f>
        <v>2892</v>
      </c>
      <c r="D735" s="136">
        <f t="shared" si="11"/>
        <v>-29.529737206085748</v>
      </c>
    </row>
    <row r="736" spans="1:4" ht="18" customHeight="1" x14ac:dyDescent="0.15">
      <c r="A736" s="130" t="s">
        <v>784</v>
      </c>
      <c r="B736" s="129">
        <f>SUM(B737:B747)</f>
        <v>11089</v>
      </c>
      <c r="C736" s="129">
        <v>982</v>
      </c>
      <c r="D736" s="136">
        <f t="shared" si="11"/>
        <v>1029.2260692464358</v>
      </c>
    </row>
    <row r="737" spans="1:4" ht="18" customHeight="1" x14ac:dyDescent="0.15">
      <c r="A737" s="131" t="s">
        <v>785</v>
      </c>
      <c r="B737" s="129">
        <v>3941</v>
      </c>
      <c r="C737" s="129">
        <v>283</v>
      </c>
      <c r="D737" s="136">
        <f t="shared" si="11"/>
        <v>1292.5795053003533</v>
      </c>
    </row>
    <row r="738" spans="1:4" ht="18" customHeight="1" x14ac:dyDescent="0.15">
      <c r="A738" s="131" t="s">
        <v>786</v>
      </c>
      <c r="B738" s="129">
        <v>407</v>
      </c>
      <c r="C738" s="129">
        <v>296</v>
      </c>
      <c r="D738" s="136">
        <f t="shared" si="11"/>
        <v>37.5</v>
      </c>
    </row>
    <row r="739" spans="1:4" ht="18" customHeight="1" x14ac:dyDescent="0.15">
      <c r="A739" s="131" t="s">
        <v>787</v>
      </c>
      <c r="B739" s="129">
        <v>341</v>
      </c>
      <c r="C739" s="129">
        <v>0</v>
      </c>
      <c r="D739" s="136"/>
    </row>
    <row r="740" spans="1:4" ht="18" customHeight="1" x14ac:dyDescent="0.15">
      <c r="A740" s="131" t="s">
        <v>788</v>
      </c>
      <c r="B740" s="129">
        <v>0</v>
      </c>
      <c r="C740" s="129">
        <v>0</v>
      </c>
      <c r="D740" s="136"/>
    </row>
    <row r="741" spans="1:4" ht="18" customHeight="1" x14ac:dyDescent="0.15">
      <c r="A741" s="131" t="s">
        <v>789</v>
      </c>
      <c r="B741" s="129">
        <v>0</v>
      </c>
      <c r="C741" s="129">
        <v>0</v>
      </c>
      <c r="D741" s="136"/>
    </row>
    <row r="742" spans="1:4" ht="18" customHeight="1" x14ac:dyDescent="0.15">
      <c r="A742" s="131" t="s">
        <v>790</v>
      </c>
      <c r="B742" s="129">
        <v>0</v>
      </c>
      <c r="C742" s="129">
        <v>127</v>
      </c>
      <c r="D742" s="136">
        <f t="shared" si="11"/>
        <v>-100</v>
      </c>
    </row>
    <row r="743" spans="1:4" ht="18" customHeight="1" x14ac:dyDescent="0.15">
      <c r="A743" s="131" t="s">
        <v>791</v>
      </c>
      <c r="B743" s="129">
        <v>0</v>
      </c>
      <c r="C743" s="129">
        <v>858</v>
      </c>
      <c r="D743" s="136">
        <f t="shared" si="11"/>
        <v>-100</v>
      </c>
    </row>
    <row r="744" spans="1:4" ht="18" customHeight="1" x14ac:dyDescent="0.15">
      <c r="A744" s="131" t="s">
        <v>792</v>
      </c>
      <c r="B744" s="129">
        <v>5824</v>
      </c>
      <c r="C744" s="129">
        <v>289</v>
      </c>
      <c r="D744" s="136">
        <f t="shared" si="11"/>
        <v>1915.2249134948097</v>
      </c>
    </row>
    <row r="745" spans="1:4" ht="18" customHeight="1" x14ac:dyDescent="0.15">
      <c r="A745" s="131" t="s">
        <v>793</v>
      </c>
      <c r="B745" s="129">
        <v>537</v>
      </c>
      <c r="C745" s="129">
        <v>0</v>
      </c>
      <c r="D745" s="136"/>
    </row>
    <row r="746" spans="1:4" ht="18" customHeight="1" x14ac:dyDescent="0.15">
      <c r="A746" s="131" t="s">
        <v>794</v>
      </c>
      <c r="B746" s="129">
        <v>0</v>
      </c>
      <c r="C746" s="129">
        <v>57</v>
      </c>
      <c r="D746" s="136">
        <f t="shared" si="11"/>
        <v>-100</v>
      </c>
    </row>
    <row r="747" spans="1:4" ht="18" customHeight="1" x14ac:dyDescent="0.15">
      <c r="A747" s="131" t="s">
        <v>795</v>
      </c>
      <c r="B747" s="129">
        <v>39</v>
      </c>
      <c r="C747" s="129">
        <f>SUM(C748:C756)</f>
        <v>11715</v>
      </c>
      <c r="D747" s="136">
        <f t="shared" si="11"/>
        <v>-99.66709346991037</v>
      </c>
    </row>
    <row r="748" spans="1:4" ht="18" customHeight="1" x14ac:dyDescent="0.15">
      <c r="A748" s="130" t="s">
        <v>796</v>
      </c>
      <c r="B748" s="129">
        <f>SUM(B749:B750)</f>
        <v>80</v>
      </c>
      <c r="C748" s="129">
        <v>745</v>
      </c>
      <c r="D748" s="136">
        <f t="shared" si="11"/>
        <v>-89.261744966442961</v>
      </c>
    </row>
    <row r="749" spans="1:4" ht="18" customHeight="1" x14ac:dyDescent="0.15">
      <c r="A749" s="131" t="s">
        <v>797</v>
      </c>
      <c r="B749" s="129">
        <v>10</v>
      </c>
      <c r="C749" s="129">
        <v>670</v>
      </c>
      <c r="D749" s="136">
        <f t="shared" si="11"/>
        <v>-98.507462686567166</v>
      </c>
    </row>
    <row r="750" spans="1:4" ht="18" customHeight="1" x14ac:dyDescent="0.15">
      <c r="A750" s="131" t="s">
        <v>798</v>
      </c>
      <c r="B750" s="129">
        <v>70</v>
      </c>
      <c r="C750" s="129">
        <v>3687</v>
      </c>
      <c r="D750" s="136">
        <f t="shared" si="11"/>
        <v>-98.101437483048542</v>
      </c>
    </row>
    <row r="751" spans="1:4" ht="18" customHeight="1" x14ac:dyDescent="0.15">
      <c r="A751" s="130" t="s">
        <v>799</v>
      </c>
      <c r="B751" s="129">
        <f>SUM(B752:B754)</f>
        <v>1095</v>
      </c>
      <c r="C751" s="129">
        <v>10</v>
      </c>
      <c r="D751" s="136">
        <f t="shared" si="11"/>
        <v>10850</v>
      </c>
    </row>
    <row r="752" spans="1:4" ht="18" customHeight="1" x14ac:dyDescent="0.15">
      <c r="A752" s="131" t="s">
        <v>800</v>
      </c>
      <c r="B752" s="129">
        <v>169</v>
      </c>
      <c r="C752" s="129">
        <v>5619</v>
      </c>
      <c r="D752" s="136">
        <f t="shared" si="11"/>
        <v>-96.992347392774519</v>
      </c>
    </row>
    <row r="753" spans="1:4" ht="18" customHeight="1" x14ac:dyDescent="0.15">
      <c r="A753" s="131" t="s">
        <v>801</v>
      </c>
      <c r="B753" s="129">
        <v>112</v>
      </c>
      <c r="C753" s="129">
        <v>0</v>
      </c>
      <c r="D753" s="136"/>
    </row>
    <row r="754" spans="1:4" ht="18" customHeight="1" x14ac:dyDescent="0.15">
      <c r="A754" s="131" t="s">
        <v>802</v>
      </c>
      <c r="B754" s="129">
        <v>814</v>
      </c>
      <c r="C754" s="129">
        <v>156</v>
      </c>
      <c r="D754" s="136">
        <f t="shared" si="11"/>
        <v>421.79487179487182</v>
      </c>
    </row>
    <row r="755" spans="1:4" ht="18" customHeight="1" x14ac:dyDescent="0.15">
      <c r="A755" s="130" t="s">
        <v>803</v>
      </c>
      <c r="B755" s="129">
        <f>SUM(B756:B764)</f>
        <v>4117</v>
      </c>
      <c r="C755" s="129">
        <v>0</v>
      </c>
      <c r="D755" s="136"/>
    </row>
    <row r="756" spans="1:4" ht="18" customHeight="1" x14ac:dyDescent="0.15">
      <c r="A756" s="131" t="s">
        <v>246</v>
      </c>
      <c r="B756" s="129">
        <v>3078</v>
      </c>
      <c r="C756" s="129">
        <v>828</v>
      </c>
      <c r="D756" s="136">
        <f t="shared" si="11"/>
        <v>271.73913043478262</v>
      </c>
    </row>
    <row r="757" spans="1:4" ht="18" customHeight="1" x14ac:dyDescent="0.15">
      <c r="A757" s="131" t="s">
        <v>247</v>
      </c>
      <c r="B757" s="129">
        <v>126</v>
      </c>
      <c r="C757" s="129">
        <f>SUM(C758:C759)</f>
        <v>70</v>
      </c>
      <c r="D757" s="136">
        <f t="shared" si="11"/>
        <v>80</v>
      </c>
    </row>
    <row r="758" spans="1:4" ht="18" customHeight="1" x14ac:dyDescent="0.15">
      <c r="A758" s="131" t="s">
        <v>248</v>
      </c>
      <c r="B758" s="129">
        <v>0</v>
      </c>
      <c r="C758" s="129">
        <v>0</v>
      </c>
      <c r="D758" s="136"/>
    </row>
    <row r="759" spans="1:4" ht="18" customHeight="1" x14ac:dyDescent="0.15">
      <c r="A759" s="131" t="s">
        <v>804</v>
      </c>
      <c r="B759" s="129">
        <v>3</v>
      </c>
      <c r="C759" s="129">
        <v>70</v>
      </c>
      <c r="D759" s="136">
        <f t="shared" si="11"/>
        <v>-95.714285714285722</v>
      </c>
    </row>
    <row r="760" spans="1:4" ht="18" customHeight="1" x14ac:dyDescent="0.15">
      <c r="A760" s="131" t="s">
        <v>805</v>
      </c>
      <c r="B760" s="129">
        <v>0</v>
      </c>
      <c r="C760" s="129">
        <f>SUM(C761:C763)</f>
        <v>943</v>
      </c>
      <c r="D760" s="136">
        <f t="shared" si="11"/>
        <v>-100</v>
      </c>
    </row>
    <row r="761" spans="1:4" ht="18" customHeight="1" x14ac:dyDescent="0.15">
      <c r="A761" s="131" t="s">
        <v>806</v>
      </c>
      <c r="B761" s="129">
        <v>0</v>
      </c>
      <c r="C761" s="129">
        <v>225</v>
      </c>
      <c r="D761" s="136">
        <f t="shared" si="11"/>
        <v>-100</v>
      </c>
    </row>
    <row r="762" spans="1:4" ht="18" customHeight="1" x14ac:dyDescent="0.15">
      <c r="A762" s="131" t="s">
        <v>807</v>
      </c>
      <c r="B762" s="129">
        <v>366</v>
      </c>
      <c r="C762" s="129">
        <v>151</v>
      </c>
      <c r="D762" s="136">
        <f t="shared" si="11"/>
        <v>142.38410596026489</v>
      </c>
    </row>
    <row r="763" spans="1:4" ht="18" customHeight="1" x14ac:dyDescent="0.15">
      <c r="A763" s="131" t="s">
        <v>255</v>
      </c>
      <c r="B763" s="129">
        <v>0</v>
      </c>
      <c r="C763" s="129">
        <v>567</v>
      </c>
      <c r="D763" s="136">
        <f t="shared" si="11"/>
        <v>-100</v>
      </c>
    </row>
    <row r="764" spans="1:4" ht="18" customHeight="1" x14ac:dyDescent="0.15">
      <c r="A764" s="131" t="s">
        <v>808</v>
      </c>
      <c r="B764" s="129">
        <v>544</v>
      </c>
      <c r="C764" s="129">
        <f>SUM(C765:C773)</f>
        <v>3228</v>
      </c>
      <c r="D764" s="136">
        <f t="shared" si="11"/>
        <v>-83.147459727385382</v>
      </c>
    </row>
    <row r="765" spans="1:4" ht="18" customHeight="1" x14ac:dyDescent="0.15">
      <c r="A765" s="130" t="s">
        <v>809</v>
      </c>
      <c r="B765" s="129">
        <f>SUM(B766:B769)</f>
        <v>6376</v>
      </c>
      <c r="C765" s="129">
        <v>2500</v>
      </c>
      <c r="D765" s="136">
        <f t="shared" si="11"/>
        <v>155.03999999999996</v>
      </c>
    </row>
    <row r="766" spans="1:4" ht="18" customHeight="1" x14ac:dyDescent="0.15">
      <c r="A766" s="131" t="s">
        <v>810</v>
      </c>
      <c r="B766" s="129">
        <v>1015</v>
      </c>
      <c r="C766" s="129">
        <v>78</v>
      </c>
      <c r="D766" s="136">
        <f t="shared" si="11"/>
        <v>1201.2820512820513</v>
      </c>
    </row>
    <row r="767" spans="1:4" ht="18" customHeight="1" x14ac:dyDescent="0.15">
      <c r="A767" s="131" t="s">
        <v>811</v>
      </c>
      <c r="B767" s="129">
        <v>857</v>
      </c>
      <c r="C767" s="129">
        <v>0</v>
      </c>
      <c r="D767" s="136"/>
    </row>
    <row r="768" spans="1:4" ht="18" customHeight="1" x14ac:dyDescent="0.15">
      <c r="A768" s="131" t="s">
        <v>812</v>
      </c>
      <c r="B768" s="129">
        <v>3098</v>
      </c>
      <c r="C768" s="129">
        <v>0</v>
      </c>
      <c r="D768" s="136"/>
    </row>
    <row r="769" spans="1:4" ht="18" customHeight="1" x14ac:dyDescent="0.15">
      <c r="A769" s="131" t="s">
        <v>813</v>
      </c>
      <c r="B769" s="129">
        <v>1406</v>
      </c>
      <c r="C769" s="129">
        <v>0</v>
      </c>
      <c r="D769" s="136"/>
    </row>
    <row r="770" spans="1:4" ht="18" customHeight="1" x14ac:dyDescent="0.15">
      <c r="A770" s="130" t="s">
        <v>814</v>
      </c>
      <c r="B770" s="129">
        <f>SUM(B771:B775)</f>
        <v>959</v>
      </c>
      <c r="C770" s="129">
        <v>0</v>
      </c>
      <c r="D770" s="136"/>
    </row>
    <row r="771" spans="1:4" ht="18" customHeight="1" x14ac:dyDescent="0.15">
      <c r="A771" s="131" t="s">
        <v>815</v>
      </c>
      <c r="B771" s="129">
        <v>0</v>
      </c>
      <c r="C771" s="129">
        <v>76</v>
      </c>
      <c r="D771" s="136">
        <f t="shared" si="11"/>
        <v>-100</v>
      </c>
    </row>
    <row r="772" spans="1:4" ht="18" customHeight="1" x14ac:dyDescent="0.15">
      <c r="A772" s="131" t="s">
        <v>816</v>
      </c>
      <c r="B772" s="129">
        <v>0</v>
      </c>
      <c r="C772" s="129">
        <v>0</v>
      </c>
      <c r="D772" s="136"/>
    </row>
    <row r="773" spans="1:4" ht="18" customHeight="1" x14ac:dyDescent="0.15">
      <c r="A773" s="131" t="s">
        <v>817</v>
      </c>
      <c r="B773" s="129">
        <v>959</v>
      </c>
      <c r="C773" s="129">
        <v>574</v>
      </c>
      <c r="D773" s="136">
        <f t="shared" si="11"/>
        <v>67.073170731707307</v>
      </c>
    </row>
    <row r="774" spans="1:4" ht="18" customHeight="1" x14ac:dyDescent="0.15">
      <c r="A774" s="131" t="s">
        <v>818</v>
      </c>
      <c r="B774" s="129">
        <v>0</v>
      </c>
      <c r="C774" s="129">
        <f>C775</f>
        <v>0</v>
      </c>
      <c r="D774" s="136"/>
    </row>
    <row r="775" spans="1:4" ht="18" customHeight="1" x14ac:dyDescent="0.15">
      <c r="A775" s="131" t="s">
        <v>819</v>
      </c>
      <c r="B775" s="129">
        <v>0</v>
      </c>
      <c r="C775" s="129">
        <v>0</v>
      </c>
      <c r="D775" s="136"/>
    </row>
    <row r="776" spans="1:4" ht="18" customHeight="1" x14ac:dyDescent="0.15">
      <c r="A776" s="130" t="s">
        <v>820</v>
      </c>
      <c r="B776" s="129">
        <f>SUM(B777:B779)</f>
        <v>208</v>
      </c>
      <c r="C776" s="129">
        <f>SUM(C777,C786,C790,C799,C805,C811,C817,C820,C823,C825,C827,C833,C835,C837,C852)</f>
        <v>978</v>
      </c>
      <c r="D776" s="136">
        <f t="shared" ref="D776:D830" si="12">(B776/C776-1)*100</f>
        <v>-78.732106339468302</v>
      </c>
    </row>
    <row r="777" spans="1:4" ht="18" customHeight="1" x14ac:dyDescent="0.15">
      <c r="A777" s="131" t="s">
        <v>821</v>
      </c>
      <c r="B777" s="129">
        <v>208</v>
      </c>
      <c r="C777" s="129">
        <f>SUM(C778:C785)</f>
        <v>0</v>
      </c>
      <c r="D777" s="136"/>
    </row>
    <row r="778" spans="1:4" ht="18" customHeight="1" x14ac:dyDescent="0.15">
      <c r="A778" s="131" t="s">
        <v>822</v>
      </c>
      <c r="B778" s="129">
        <v>0</v>
      </c>
      <c r="C778" s="129">
        <v>0</v>
      </c>
      <c r="D778" s="136"/>
    </row>
    <row r="779" spans="1:4" ht="18" customHeight="1" x14ac:dyDescent="0.15">
      <c r="A779" s="131" t="s">
        <v>823</v>
      </c>
      <c r="B779" s="129">
        <v>0</v>
      </c>
      <c r="C779" s="129">
        <v>0</v>
      </c>
      <c r="D779" s="136"/>
    </row>
    <row r="780" spans="1:4" ht="18" customHeight="1" x14ac:dyDescent="0.15">
      <c r="A780" s="130" t="s">
        <v>824</v>
      </c>
      <c r="B780" s="129">
        <f>SUM(B781:B782)</f>
        <v>144</v>
      </c>
      <c r="C780" s="129">
        <v>0</v>
      </c>
      <c r="D780" s="136"/>
    </row>
    <row r="781" spans="1:4" ht="18" customHeight="1" x14ac:dyDescent="0.15">
      <c r="A781" s="131" t="s">
        <v>825</v>
      </c>
      <c r="B781" s="129">
        <v>144</v>
      </c>
      <c r="C781" s="129">
        <v>0</v>
      </c>
      <c r="D781" s="136"/>
    </row>
    <row r="782" spans="1:4" ht="18" customHeight="1" x14ac:dyDescent="0.15">
      <c r="A782" s="131" t="s">
        <v>826</v>
      </c>
      <c r="B782" s="129">
        <v>0</v>
      </c>
      <c r="C782" s="129">
        <v>0</v>
      </c>
      <c r="D782" s="136"/>
    </row>
    <row r="783" spans="1:4" ht="18" customHeight="1" x14ac:dyDescent="0.15">
      <c r="A783" s="130" t="s">
        <v>827</v>
      </c>
      <c r="B783" s="129">
        <f>B784</f>
        <v>0</v>
      </c>
      <c r="C783" s="129">
        <v>0</v>
      </c>
      <c r="D783" s="136"/>
    </row>
    <row r="784" spans="1:4" ht="18" customHeight="1" x14ac:dyDescent="0.15">
      <c r="A784" s="131" t="s">
        <v>828</v>
      </c>
      <c r="B784" s="129">
        <v>0</v>
      </c>
      <c r="C784" s="129">
        <v>0</v>
      </c>
      <c r="D784" s="136"/>
    </row>
    <row r="785" spans="1:4" ht="18" customHeight="1" x14ac:dyDescent="0.15">
      <c r="A785" s="130" t="s">
        <v>829</v>
      </c>
      <c r="B785" s="129">
        <f>SUM(B786,B795,B799,B807,B813,B819,B825,B828,B831,B833,B835,B841,B843,B845,B860)</f>
        <v>1047</v>
      </c>
      <c r="C785" s="129">
        <v>0</v>
      </c>
      <c r="D785" s="136"/>
    </row>
    <row r="786" spans="1:4" ht="18" customHeight="1" x14ac:dyDescent="0.15">
      <c r="A786" s="130" t="s">
        <v>830</v>
      </c>
      <c r="B786" s="129">
        <f>SUM(B787:B794)</f>
        <v>0</v>
      </c>
      <c r="C786" s="129">
        <f>SUM(C787:C789)</f>
        <v>0</v>
      </c>
      <c r="D786" s="136"/>
    </row>
    <row r="787" spans="1:4" ht="18" customHeight="1" x14ac:dyDescent="0.15">
      <c r="A787" s="131" t="s">
        <v>246</v>
      </c>
      <c r="B787" s="129">
        <v>0</v>
      </c>
      <c r="C787" s="129">
        <v>0</v>
      </c>
      <c r="D787" s="136"/>
    </row>
    <row r="788" spans="1:4" ht="18" customHeight="1" x14ac:dyDescent="0.15">
      <c r="A788" s="131" t="s">
        <v>247</v>
      </c>
      <c r="B788" s="129">
        <v>0</v>
      </c>
      <c r="C788" s="129">
        <v>0</v>
      </c>
      <c r="D788" s="136"/>
    </row>
    <row r="789" spans="1:4" ht="18" customHeight="1" x14ac:dyDescent="0.15">
      <c r="A789" s="131" t="s">
        <v>248</v>
      </c>
      <c r="B789" s="129">
        <v>0</v>
      </c>
      <c r="C789" s="129">
        <v>0</v>
      </c>
      <c r="D789" s="136"/>
    </row>
    <row r="790" spans="1:4" ht="18" customHeight="1" x14ac:dyDescent="0.15">
      <c r="A790" s="131" t="s">
        <v>831</v>
      </c>
      <c r="B790" s="129">
        <v>0</v>
      </c>
      <c r="C790" s="129">
        <f>SUM(C791:C798)</f>
        <v>543</v>
      </c>
      <c r="D790" s="136">
        <f t="shared" si="12"/>
        <v>-100</v>
      </c>
    </row>
    <row r="791" spans="1:4" ht="18" customHeight="1" x14ac:dyDescent="0.15">
      <c r="A791" s="131" t="s">
        <v>832</v>
      </c>
      <c r="B791" s="129">
        <v>0</v>
      </c>
      <c r="C791" s="129">
        <v>51</v>
      </c>
      <c r="D791" s="136">
        <f t="shared" si="12"/>
        <v>-100</v>
      </c>
    </row>
    <row r="792" spans="1:4" ht="18" customHeight="1" x14ac:dyDescent="0.15">
      <c r="A792" s="131" t="s">
        <v>833</v>
      </c>
      <c r="B792" s="129">
        <v>0</v>
      </c>
      <c r="C792" s="129">
        <v>0</v>
      </c>
      <c r="D792" s="136"/>
    </row>
    <row r="793" spans="1:4" ht="18" customHeight="1" x14ac:dyDescent="0.15">
      <c r="A793" s="131" t="s">
        <v>834</v>
      </c>
      <c r="B793" s="129">
        <v>0</v>
      </c>
      <c r="C793" s="129">
        <v>0</v>
      </c>
      <c r="D793" s="136"/>
    </row>
    <row r="794" spans="1:4" ht="18" customHeight="1" x14ac:dyDescent="0.15">
      <c r="A794" s="131" t="s">
        <v>835</v>
      </c>
      <c r="B794" s="129">
        <v>0</v>
      </c>
      <c r="C794" s="129">
        <v>0</v>
      </c>
      <c r="D794" s="136"/>
    </row>
    <row r="795" spans="1:4" ht="18" customHeight="1" x14ac:dyDescent="0.15">
      <c r="A795" s="130" t="s">
        <v>836</v>
      </c>
      <c r="B795" s="129">
        <f>SUM(B796:B798)</f>
        <v>0</v>
      </c>
      <c r="C795" s="129">
        <v>0</v>
      </c>
      <c r="D795" s="136"/>
    </row>
    <row r="796" spans="1:4" ht="18" customHeight="1" x14ac:dyDescent="0.15">
      <c r="A796" s="131" t="s">
        <v>837</v>
      </c>
      <c r="B796" s="129">
        <v>0</v>
      </c>
      <c r="C796" s="129">
        <v>0</v>
      </c>
      <c r="D796" s="136"/>
    </row>
    <row r="797" spans="1:4" ht="18" customHeight="1" x14ac:dyDescent="0.15">
      <c r="A797" s="131" t="s">
        <v>838</v>
      </c>
      <c r="B797" s="129">
        <v>0</v>
      </c>
      <c r="C797" s="129">
        <v>492</v>
      </c>
      <c r="D797" s="136">
        <f t="shared" si="12"/>
        <v>-100</v>
      </c>
    </row>
    <row r="798" spans="1:4" ht="18" customHeight="1" x14ac:dyDescent="0.15">
      <c r="A798" s="131" t="s">
        <v>839</v>
      </c>
      <c r="B798" s="129">
        <v>0</v>
      </c>
      <c r="C798" s="129">
        <v>0</v>
      </c>
      <c r="D798" s="136"/>
    </row>
    <row r="799" spans="1:4" ht="18" customHeight="1" x14ac:dyDescent="0.15">
      <c r="A799" s="130" t="s">
        <v>840</v>
      </c>
      <c r="B799" s="129">
        <f>SUM(B800:B806)</f>
        <v>1047</v>
      </c>
      <c r="C799" s="129">
        <f>SUM(C800:C804)</f>
        <v>0</v>
      </c>
      <c r="D799" s="136"/>
    </row>
    <row r="800" spans="1:4" ht="18" customHeight="1" x14ac:dyDescent="0.15">
      <c r="A800" s="131" t="s">
        <v>841</v>
      </c>
      <c r="B800" s="129">
        <v>1012</v>
      </c>
      <c r="C800" s="129">
        <v>0</v>
      </c>
      <c r="D800" s="136"/>
    </row>
    <row r="801" spans="1:4" ht="18" customHeight="1" x14ac:dyDescent="0.15">
      <c r="A801" s="131" t="s">
        <v>842</v>
      </c>
      <c r="B801" s="129">
        <v>0</v>
      </c>
      <c r="C801" s="129">
        <v>0</v>
      </c>
      <c r="D801" s="136"/>
    </row>
    <row r="802" spans="1:4" ht="18" customHeight="1" x14ac:dyDescent="0.15">
      <c r="A802" s="131" t="s">
        <v>843</v>
      </c>
      <c r="B802" s="129">
        <v>0</v>
      </c>
      <c r="C802" s="129">
        <v>0</v>
      </c>
      <c r="D802" s="136"/>
    </row>
    <row r="803" spans="1:4" ht="18" customHeight="1" x14ac:dyDescent="0.15">
      <c r="A803" s="131" t="s">
        <v>844</v>
      </c>
      <c r="B803" s="129">
        <v>0</v>
      </c>
      <c r="C803" s="129">
        <v>0</v>
      </c>
      <c r="D803" s="136"/>
    </row>
    <row r="804" spans="1:4" ht="18" customHeight="1" x14ac:dyDescent="0.15">
      <c r="A804" s="131" t="s">
        <v>845</v>
      </c>
      <c r="B804" s="129">
        <v>0</v>
      </c>
      <c r="C804" s="129">
        <v>0</v>
      </c>
      <c r="D804" s="136"/>
    </row>
    <row r="805" spans="1:4" ht="18" customHeight="1" x14ac:dyDescent="0.15">
      <c r="A805" s="131" t="s">
        <v>846</v>
      </c>
      <c r="B805" s="129">
        <v>0</v>
      </c>
      <c r="C805" s="129">
        <f>SUM(C806:C810)</f>
        <v>0</v>
      </c>
      <c r="D805" s="136"/>
    </row>
    <row r="806" spans="1:4" ht="18" customHeight="1" x14ac:dyDescent="0.15">
      <c r="A806" s="131" t="s">
        <v>847</v>
      </c>
      <c r="B806" s="129">
        <v>35</v>
      </c>
      <c r="C806" s="129">
        <v>0</v>
      </c>
      <c r="D806" s="136"/>
    </row>
    <row r="807" spans="1:4" ht="18" customHeight="1" x14ac:dyDescent="0.15">
      <c r="A807" s="130" t="s">
        <v>848</v>
      </c>
      <c r="B807" s="129">
        <f>SUM(B808:B812)</f>
        <v>0</v>
      </c>
      <c r="C807" s="129">
        <v>0</v>
      </c>
      <c r="D807" s="136"/>
    </row>
    <row r="808" spans="1:4" ht="18" customHeight="1" x14ac:dyDescent="0.15">
      <c r="A808" s="131" t="s">
        <v>849</v>
      </c>
      <c r="B808" s="129">
        <v>0</v>
      </c>
      <c r="C808" s="129">
        <v>0</v>
      </c>
      <c r="D808" s="136"/>
    </row>
    <row r="809" spans="1:4" ht="18" customHeight="1" x14ac:dyDescent="0.15">
      <c r="A809" s="131" t="s">
        <v>850</v>
      </c>
      <c r="B809" s="129">
        <v>0</v>
      </c>
      <c r="C809" s="129">
        <v>0</v>
      </c>
      <c r="D809" s="136"/>
    </row>
    <row r="810" spans="1:4" ht="18" customHeight="1" x14ac:dyDescent="0.15">
      <c r="A810" s="131" t="s">
        <v>851</v>
      </c>
      <c r="B810" s="129">
        <v>0</v>
      </c>
      <c r="C810" s="129">
        <v>0</v>
      </c>
      <c r="D810" s="136"/>
    </row>
    <row r="811" spans="1:4" ht="18" customHeight="1" x14ac:dyDescent="0.15">
      <c r="A811" s="131" t="s">
        <v>852</v>
      </c>
      <c r="B811" s="129">
        <v>0</v>
      </c>
      <c r="C811" s="129">
        <f>SUM(C812:C816)</f>
        <v>0</v>
      </c>
      <c r="D811" s="136"/>
    </row>
    <row r="812" spans="1:4" ht="18" customHeight="1" x14ac:dyDescent="0.15">
      <c r="A812" s="131" t="s">
        <v>853</v>
      </c>
      <c r="B812" s="129">
        <v>0</v>
      </c>
      <c r="C812" s="129">
        <v>0</v>
      </c>
      <c r="D812" s="136"/>
    </row>
    <row r="813" spans="1:4" ht="18" customHeight="1" x14ac:dyDescent="0.15">
      <c r="A813" s="130" t="s">
        <v>854</v>
      </c>
      <c r="B813" s="129">
        <f>SUM(B814:B818)</f>
        <v>0</v>
      </c>
      <c r="C813" s="129">
        <v>0</v>
      </c>
      <c r="D813" s="136"/>
    </row>
    <row r="814" spans="1:4" ht="18" customHeight="1" x14ac:dyDescent="0.15">
      <c r="A814" s="131" t="s">
        <v>855</v>
      </c>
      <c r="B814" s="129">
        <v>0</v>
      </c>
      <c r="C814" s="129">
        <v>0</v>
      </c>
      <c r="D814" s="136"/>
    </row>
    <row r="815" spans="1:4" ht="18" customHeight="1" x14ac:dyDescent="0.15">
      <c r="A815" s="131" t="s">
        <v>856</v>
      </c>
      <c r="B815" s="129">
        <v>0</v>
      </c>
      <c r="C815" s="129">
        <v>0</v>
      </c>
      <c r="D815" s="136"/>
    </row>
    <row r="816" spans="1:4" ht="18" customHeight="1" x14ac:dyDescent="0.15">
      <c r="A816" s="131" t="s">
        <v>857</v>
      </c>
      <c r="B816" s="129">
        <v>0</v>
      </c>
      <c r="C816" s="129">
        <v>0</v>
      </c>
      <c r="D816" s="136"/>
    </row>
    <row r="817" spans="1:4" ht="18" customHeight="1" x14ac:dyDescent="0.15">
      <c r="A817" s="131" t="s">
        <v>858</v>
      </c>
      <c r="B817" s="129">
        <v>0</v>
      </c>
      <c r="C817" s="129">
        <f>SUM(C818:C819)</f>
        <v>0</v>
      </c>
      <c r="D817" s="136"/>
    </row>
    <row r="818" spans="1:4" ht="18" customHeight="1" x14ac:dyDescent="0.15">
      <c r="A818" s="131" t="s">
        <v>859</v>
      </c>
      <c r="B818" s="129">
        <v>0</v>
      </c>
      <c r="C818" s="129">
        <v>0</v>
      </c>
      <c r="D818" s="136"/>
    </row>
    <row r="819" spans="1:4" ht="18" customHeight="1" x14ac:dyDescent="0.15">
      <c r="A819" s="130" t="s">
        <v>860</v>
      </c>
      <c r="B819" s="129">
        <f>SUM(B820:B824)</f>
        <v>0</v>
      </c>
      <c r="C819" s="129">
        <v>0</v>
      </c>
      <c r="D819" s="136"/>
    </row>
    <row r="820" spans="1:4" ht="18" customHeight="1" x14ac:dyDescent="0.15">
      <c r="A820" s="131" t="s">
        <v>861</v>
      </c>
      <c r="B820" s="129">
        <v>0</v>
      </c>
      <c r="C820" s="129">
        <f>SUM(C821:C822)</f>
        <v>0</v>
      </c>
      <c r="D820" s="136"/>
    </row>
    <row r="821" spans="1:4" ht="18" customHeight="1" x14ac:dyDescent="0.15">
      <c r="A821" s="131" t="s">
        <v>862</v>
      </c>
      <c r="B821" s="129">
        <v>0</v>
      </c>
      <c r="C821" s="129">
        <v>0</v>
      </c>
      <c r="D821" s="136"/>
    </row>
    <row r="822" spans="1:4" ht="18" customHeight="1" x14ac:dyDescent="0.15">
      <c r="A822" s="131" t="s">
        <v>863</v>
      </c>
      <c r="B822" s="129">
        <v>0</v>
      </c>
      <c r="C822" s="129">
        <v>0</v>
      </c>
      <c r="D822" s="136"/>
    </row>
    <row r="823" spans="1:4" ht="18" customHeight="1" x14ac:dyDescent="0.15">
      <c r="A823" s="131" t="s">
        <v>864</v>
      </c>
      <c r="B823" s="129">
        <v>0</v>
      </c>
      <c r="C823" s="129">
        <f>C824</f>
        <v>0</v>
      </c>
      <c r="D823" s="136"/>
    </row>
    <row r="824" spans="1:4" ht="18" customHeight="1" x14ac:dyDescent="0.15">
      <c r="A824" s="131" t="s">
        <v>865</v>
      </c>
      <c r="B824" s="129">
        <v>0</v>
      </c>
      <c r="C824" s="129">
        <v>0</v>
      </c>
      <c r="D824" s="136"/>
    </row>
    <row r="825" spans="1:4" ht="18" customHeight="1" x14ac:dyDescent="0.15">
      <c r="A825" s="130" t="s">
        <v>866</v>
      </c>
      <c r="B825" s="129">
        <f>SUM(B826:B827)</f>
        <v>0</v>
      </c>
      <c r="C825" s="129">
        <f>C826</f>
        <v>0</v>
      </c>
      <c r="D825" s="136"/>
    </row>
    <row r="826" spans="1:4" ht="18" customHeight="1" x14ac:dyDescent="0.15">
      <c r="A826" s="131" t="s">
        <v>867</v>
      </c>
      <c r="B826" s="129">
        <v>0</v>
      </c>
      <c r="C826" s="129">
        <v>0</v>
      </c>
      <c r="D826" s="136"/>
    </row>
    <row r="827" spans="1:4" ht="18" customHeight="1" x14ac:dyDescent="0.15">
      <c r="A827" s="131" t="s">
        <v>868</v>
      </c>
      <c r="B827" s="129">
        <v>0</v>
      </c>
      <c r="C827" s="129">
        <f>SUM(C828:C832)</f>
        <v>115</v>
      </c>
      <c r="D827" s="136">
        <f t="shared" si="12"/>
        <v>-100</v>
      </c>
    </row>
    <row r="828" spans="1:4" ht="18" customHeight="1" x14ac:dyDescent="0.15">
      <c r="A828" s="130" t="s">
        <v>869</v>
      </c>
      <c r="B828" s="129">
        <f>SUM(B829:B830)</f>
        <v>0</v>
      </c>
      <c r="C828" s="129">
        <v>0</v>
      </c>
      <c r="D828" s="136"/>
    </row>
    <row r="829" spans="1:4" ht="18" customHeight="1" x14ac:dyDescent="0.15">
      <c r="A829" s="131" t="s">
        <v>870</v>
      </c>
      <c r="B829" s="129">
        <v>0</v>
      </c>
      <c r="C829" s="129">
        <v>0</v>
      </c>
      <c r="D829" s="136"/>
    </row>
    <row r="830" spans="1:4" ht="18" customHeight="1" x14ac:dyDescent="0.15">
      <c r="A830" s="131" t="s">
        <v>871</v>
      </c>
      <c r="B830" s="129">
        <v>0</v>
      </c>
      <c r="C830" s="129">
        <v>115</v>
      </c>
      <c r="D830" s="136">
        <f t="shared" si="12"/>
        <v>-100</v>
      </c>
    </row>
    <row r="831" spans="1:4" ht="18" customHeight="1" x14ac:dyDescent="0.15">
      <c r="A831" s="130" t="s">
        <v>872</v>
      </c>
      <c r="B831" s="129">
        <f>B832</f>
        <v>0</v>
      </c>
      <c r="C831" s="129">
        <v>0</v>
      </c>
      <c r="D831" s="136"/>
    </row>
    <row r="832" spans="1:4" ht="18" customHeight="1" x14ac:dyDescent="0.15">
      <c r="A832" s="131" t="s">
        <v>873</v>
      </c>
      <c r="B832" s="129">
        <v>0</v>
      </c>
      <c r="C832" s="129">
        <v>0</v>
      </c>
      <c r="D832" s="136"/>
    </row>
    <row r="833" spans="1:4" ht="18" customHeight="1" x14ac:dyDescent="0.15">
      <c r="A833" s="130" t="s">
        <v>874</v>
      </c>
      <c r="B833" s="129">
        <f>B834</f>
        <v>0</v>
      </c>
      <c r="C833" s="129">
        <f>C834</f>
        <v>0</v>
      </c>
      <c r="D833" s="136"/>
    </row>
    <row r="834" spans="1:4" ht="18" customHeight="1" x14ac:dyDescent="0.15">
      <c r="A834" s="131" t="s">
        <v>875</v>
      </c>
      <c r="B834" s="129">
        <v>0</v>
      </c>
      <c r="C834" s="129">
        <v>0</v>
      </c>
      <c r="D834" s="136"/>
    </row>
    <row r="835" spans="1:4" ht="18" customHeight="1" x14ac:dyDescent="0.15">
      <c r="A835" s="130" t="s">
        <v>876</v>
      </c>
      <c r="B835" s="129">
        <f>SUM(B836:B840)</f>
        <v>0</v>
      </c>
      <c r="C835" s="129">
        <f>C836</f>
        <v>0</v>
      </c>
      <c r="D835" s="136"/>
    </row>
    <row r="836" spans="1:4" ht="18" customHeight="1" x14ac:dyDescent="0.15">
      <c r="A836" s="131" t="s">
        <v>877</v>
      </c>
      <c r="B836" s="129">
        <v>0</v>
      </c>
      <c r="C836" s="129">
        <v>0</v>
      </c>
      <c r="D836" s="136"/>
    </row>
    <row r="837" spans="1:4" ht="18" customHeight="1" x14ac:dyDescent="0.15">
      <c r="A837" s="131" t="s">
        <v>878</v>
      </c>
      <c r="B837" s="129">
        <v>0</v>
      </c>
      <c r="C837" s="129">
        <f>SUM(C838:C851)</f>
        <v>0</v>
      </c>
      <c r="D837" s="136"/>
    </row>
    <row r="838" spans="1:4" ht="18" customHeight="1" x14ac:dyDescent="0.15">
      <c r="A838" s="131" t="s">
        <v>879</v>
      </c>
      <c r="B838" s="129">
        <v>0</v>
      </c>
      <c r="C838" s="129">
        <v>0</v>
      </c>
      <c r="D838" s="136"/>
    </row>
    <row r="839" spans="1:4" ht="18" customHeight="1" x14ac:dyDescent="0.15">
      <c r="A839" s="131" t="s">
        <v>880</v>
      </c>
      <c r="B839" s="129">
        <v>0</v>
      </c>
      <c r="C839" s="129">
        <v>0</v>
      </c>
      <c r="D839" s="136"/>
    </row>
    <row r="840" spans="1:4" ht="18" customHeight="1" x14ac:dyDescent="0.15">
      <c r="A840" s="131" t="s">
        <v>881</v>
      </c>
      <c r="B840" s="129">
        <v>0</v>
      </c>
      <c r="C840" s="129">
        <v>0</v>
      </c>
      <c r="D840" s="136"/>
    </row>
    <row r="841" spans="1:4" ht="18" customHeight="1" x14ac:dyDescent="0.15">
      <c r="A841" s="130" t="s">
        <v>882</v>
      </c>
      <c r="B841" s="129">
        <f>B842</f>
        <v>0</v>
      </c>
      <c r="C841" s="129">
        <v>0</v>
      </c>
      <c r="D841" s="136"/>
    </row>
    <row r="842" spans="1:4" ht="18" customHeight="1" x14ac:dyDescent="0.15">
      <c r="A842" s="131" t="s">
        <v>883</v>
      </c>
      <c r="B842" s="129">
        <v>0</v>
      </c>
      <c r="C842" s="129">
        <v>0</v>
      </c>
      <c r="D842" s="136"/>
    </row>
    <row r="843" spans="1:4" ht="18" customHeight="1" x14ac:dyDescent="0.15">
      <c r="A843" s="130" t="s">
        <v>884</v>
      </c>
      <c r="B843" s="129">
        <f>B844</f>
        <v>0</v>
      </c>
      <c r="C843" s="129">
        <v>0</v>
      </c>
      <c r="D843" s="136"/>
    </row>
    <row r="844" spans="1:4" ht="18" customHeight="1" x14ac:dyDescent="0.15">
      <c r="A844" s="131" t="s">
        <v>885</v>
      </c>
      <c r="B844" s="129">
        <v>0</v>
      </c>
      <c r="C844" s="129">
        <v>0</v>
      </c>
      <c r="D844" s="136"/>
    </row>
    <row r="845" spans="1:4" ht="18" customHeight="1" x14ac:dyDescent="0.15">
      <c r="A845" s="130" t="s">
        <v>886</v>
      </c>
      <c r="B845" s="129">
        <f>SUM(B846:B859)</f>
        <v>0</v>
      </c>
      <c r="C845" s="129">
        <v>0</v>
      </c>
      <c r="D845" s="136"/>
    </row>
    <row r="846" spans="1:4" ht="18" customHeight="1" x14ac:dyDescent="0.15">
      <c r="A846" s="131" t="s">
        <v>246</v>
      </c>
      <c r="B846" s="129">
        <v>0</v>
      </c>
      <c r="C846" s="129">
        <v>0</v>
      </c>
      <c r="D846" s="136"/>
    </row>
    <row r="847" spans="1:4" ht="18" customHeight="1" x14ac:dyDescent="0.15">
      <c r="A847" s="131" t="s">
        <v>247</v>
      </c>
      <c r="B847" s="129">
        <v>0</v>
      </c>
      <c r="C847" s="129">
        <v>0</v>
      </c>
      <c r="D847" s="136"/>
    </row>
    <row r="848" spans="1:4" ht="18" customHeight="1" x14ac:dyDescent="0.15">
      <c r="A848" s="131" t="s">
        <v>248</v>
      </c>
      <c r="B848" s="129">
        <v>0</v>
      </c>
      <c r="C848" s="129">
        <v>0</v>
      </c>
      <c r="D848" s="136"/>
    </row>
    <row r="849" spans="1:4" ht="18" customHeight="1" x14ac:dyDescent="0.15">
      <c r="A849" s="131" t="s">
        <v>887</v>
      </c>
      <c r="B849" s="129">
        <v>0</v>
      </c>
      <c r="C849" s="129">
        <v>0</v>
      </c>
      <c r="D849" s="136"/>
    </row>
    <row r="850" spans="1:4" ht="18" customHeight="1" x14ac:dyDescent="0.15">
      <c r="A850" s="131" t="s">
        <v>888</v>
      </c>
      <c r="B850" s="129">
        <v>0</v>
      </c>
      <c r="C850" s="129">
        <v>0</v>
      </c>
      <c r="D850" s="136"/>
    </row>
    <row r="851" spans="1:4" ht="18" customHeight="1" x14ac:dyDescent="0.15">
      <c r="A851" s="131" t="s">
        <v>889</v>
      </c>
      <c r="B851" s="129">
        <v>0</v>
      </c>
      <c r="C851" s="129">
        <v>0</v>
      </c>
      <c r="D851" s="136"/>
    </row>
    <row r="852" spans="1:4" ht="18" customHeight="1" x14ac:dyDescent="0.15">
      <c r="A852" s="131" t="s">
        <v>890</v>
      </c>
      <c r="B852" s="129">
        <v>0</v>
      </c>
      <c r="C852" s="129">
        <f>C853</f>
        <v>320</v>
      </c>
      <c r="D852" s="136">
        <f t="shared" ref="D852:D898" si="13">(B852/C852-1)*100</f>
        <v>-100</v>
      </c>
    </row>
    <row r="853" spans="1:4" ht="18" customHeight="1" x14ac:dyDescent="0.15">
      <c r="A853" s="131" t="s">
        <v>891</v>
      </c>
      <c r="B853" s="129">
        <v>0</v>
      </c>
      <c r="C853" s="129">
        <v>320</v>
      </c>
      <c r="D853" s="136">
        <f t="shared" si="13"/>
        <v>-100</v>
      </c>
    </row>
    <row r="854" spans="1:4" ht="18" customHeight="1" x14ac:dyDescent="0.15">
      <c r="A854" s="131" t="s">
        <v>892</v>
      </c>
      <c r="B854" s="129">
        <v>0</v>
      </c>
      <c r="C854" s="129">
        <f>SUM(C855,C867,C869,C872,C874,C876)</f>
        <v>143510</v>
      </c>
      <c r="D854" s="136">
        <f t="shared" si="13"/>
        <v>-100</v>
      </c>
    </row>
    <row r="855" spans="1:4" ht="18" customHeight="1" x14ac:dyDescent="0.15">
      <c r="A855" s="131" t="s">
        <v>893</v>
      </c>
      <c r="B855" s="129">
        <v>0</v>
      </c>
      <c r="C855" s="129">
        <f>SUM(C856:C866)</f>
        <v>7840</v>
      </c>
      <c r="D855" s="136">
        <f t="shared" si="13"/>
        <v>-100</v>
      </c>
    </row>
    <row r="856" spans="1:4" ht="18" customHeight="1" x14ac:dyDescent="0.15">
      <c r="A856" s="131" t="s">
        <v>289</v>
      </c>
      <c r="B856" s="129">
        <v>0</v>
      </c>
      <c r="C856" s="129">
        <v>2792</v>
      </c>
      <c r="D856" s="136">
        <f t="shared" si="13"/>
        <v>-100</v>
      </c>
    </row>
    <row r="857" spans="1:4" ht="18" customHeight="1" x14ac:dyDescent="0.15">
      <c r="A857" s="131" t="s">
        <v>894</v>
      </c>
      <c r="B857" s="129">
        <v>0</v>
      </c>
      <c r="C857" s="129">
        <v>359</v>
      </c>
      <c r="D857" s="136">
        <f t="shared" si="13"/>
        <v>-100</v>
      </c>
    </row>
    <row r="858" spans="1:4" ht="18" customHeight="1" x14ac:dyDescent="0.15">
      <c r="A858" s="131" t="s">
        <v>255</v>
      </c>
      <c r="B858" s="129">
        <v>0</v>
      </c>
      <c r="C858" s="129">
        <v>0</v>
      </c>
      <c r="D858" s="136"/>
    </row>
    <row r="859" spans="1:4" ht="18" customHeight="1" x14ac:dyDescent="0.15">
      <c r="A859" s="131" t="s">
        <v>895</v>
      </c>
      <c r="B859" s="129">
        <v>0</v>
      </c>
      <c r="C859" s="129">
        <v>4384</v>
      </c>
      <c r="D859" s="136">
        <f t="shared" si="13"/>
        <v>-100</v>
      </c>
    </row>
    <row r="860" spans="1:4" ht="18" customHeight="1" x14ac:dyDescent="0.15">
      <c r="A860" s="130" t="s">
        <v>896</v>
      </c>
      <c r="B860" s="129">
        <f>B861</f>
        <v>0</v>
      </c>
      <c r="C860" s="129">
        <v>0</v>
      </c>
      <c r="D860" s="136"/>
    </row>
    <row r="861" spans="1:4" ht="18" customHeight="1" x14ac:dyDescent="0.15">
      <c r="A861" s="131" t="s">
        <v>897</v>
      </c>
      <c r="B861" s="129">
        <v>0</v>
      </c>
      <c r="C861" s="129">
        <v>0</v>
      </c>
      <c r="D861" s="136"/>
    </row>
    <row r="862" spans="1:4" ht="18" customHeight="1" x14ac:dyDescent="0.15">
      <c r="A862" s="130" t="s">
        <v>898</v>
      </c>
      <c r="B862" s="129">
        <f>SUM(B863,B875,B877,B880,B882,B884)</f>
        <v>94504</v>
      </c>
      <c r="C862" s="129">
        <v>0</v>
      </c>
      <c r="D862" s="136"/>
    </row>
    <row r="863" spans="1:4" ht="18" customHeight="1" x14ac:dyDescent="0.15">
      <c r="A863" s="130" t="s">
        <v>899</v>
      </c>
      <c r="B863" s="129">
        <f>SUM(B864:B874)</f>
        <v>15904</v>
      </c>
      <c r="C863" s="129">
        <v>0</v>
      </c>
      <c r="D863" s="136"/>
    </row>
    <row r="864" spans="1:4" ht="18" customHeight="1" x14ac:dyDescent="0.15">
      <c r="A864" s="131" t="s">
        <v>246</v>
      </c>
      <c r="B864" s="129">
        <v>8320</v>
      </c>
      <c r="C864" s="129">
        <v>0</v>
      </c>
      <c r="D864" s="136"/>
    </row>
    <row r="865" spans="1:4" ht="18" customHeight="1" x14ac:dyDescent="0.15">
      <c r="A865" s="131" t="s">
        <v>247</v>
      </c>
      <c r="B865" s="129">
        <v>158</v>
      </c>
      <c r="C865" s="129">
        <v>0</v>
      </c>
      <c r="D865" s="136"/>
    </row>
    <row r="866" spans="1:4" ht="18" customHeight="1" x14ac:dyDescent="0.15">
      <c r="A866" s="131" t="s">
        <v>248</v>
      </c>
      <c r="B866" s="129">
        <v>0</v>
      </c>
      <c r="C866" s="129">
        <v>305</v>
      </c>
      <c r="D866" s="136">
        <f t="shared" si="13"/>
        <v>-100</v>
      </c>
    </row>
    <row r="867" spans="1:4" ht="18" customHeight="1" x14ac:dyDescent="0.15">
      <c r="A867" s="131" t="s">
        <v>900</v>
      </c>
      <c r="B867" s="129">
        <v>767</v>
      </c>
      <c r="C867" s="129">
        <f>C868</f>
        <v>0</v>
      </c>
      <c r="D867" s="136"/>
    </row>
    <row r="868" spans="1:4" ht="18" customHeight="1" x14ac:dyDescent="0.15">
      <c r="A868" s="131" t="s">
        <v>901</v>
      </c>
      <c r="B868" s="129">
        <v>0</v>
      </c>
      <c r="C868" s="129">
        <v>0</v>
      </c>
      <c r="D868" s="136"/>
    </row>
    <row r="869" spans="1:4" ht="18" customHeight="1" x14ac:dyDescent="0.15">
      <c r="A869" s="131" t="s">
        <v>902</v>
      </c>
      <c r="B869" s="129">
        <v>0</v>
      </c>
      <c r="C869" s="129">
        <f>SUM(C870:C871)</f>
        <v>0</v>
      </c>
      <c r="D869" s="136"/>
    </row>
    <row r="870" spans="1:4" ht="18" customHeight="1" x14ac:dyDescent="0.15">
      <c r="A870" s="131" t="s">
        <v>903</v>
      </c>
      <c r="B870" s="129">
        <v>0</v>
      </c>
      <c r="C870" s="129">
        <v>0</v>
      </c>
      <c r="D870" s="136"/>
    </row>
    <row r="871" spans="1:4" ht="18" customHeight="1" x14ac:dyDescent="0.15">
      <c r="A871" s="131" t="s">
        <v>904</v>
      </c>
      <c r="B871" s="129">
        <v>0</v>
      </c>
      <c r="C871" s="129">
        <v>0</v>
      </c>
      <c r="D871" s="136"/>
    </row>
    <row r="872" spans="1:4" ht="18" customHeight="1" x14ac:dyDescent="0.15">
      <c r="A872" s="131" t="s">
        <v>905</v>
      </c>
      <c r="B872" s="129">
        <v>0</v>
      </c>
      <c r="C872" s="129">
        <f>C873</f>
        <v>23846</v>
      </c>
      <c r="D872" s="136">
        <f t="shared" si="13"/>
        <v>-100</v>
      </c>
    </row>
    <row r="873" spans="1:4" ht="18" customHeight="1" x14ac:dyDescent="0.15">
      <c r="A873" s="131" t="s">
        <v>906</v>
      </c>
      <c r="B873" s="129">
        <v>0</v>
      </c>
      <c r="C873" s="129">
        <v>23846</v>
      </c>
      <c r="D873" s="136">
        <f t="shared" si="13"/>
        <v>-100</v>
      </c>
    </row>
    <row r="874" spans="1:4" ht="18" customHeight="1" x14ac:dyDescent="0.15">
      <c r="A874" s="131" t="s">
        <v>907</v>
      </c>
      <c r="B874" s="129">
        <v>6659</v>
      </c>
      <c r="C874" s="129">
        <f>C875</f>
        <v>0</v>
      </c>
      <c r="D874" s="136"/>
    </row>
    <row r="875" spans="1:4" ht="18" customHeight="1" x14ac:dyDescent="0.15">
      <c r="A875" s="130" t="s">
        <v>908</v>
      </c>
      <c r="B875" s="129">
        <f>B876</f>
        <v>0</v>
      </c>
      <c r="C875" s="129">
        <v>0</v>
      </c>
      <c r="D875" s="136"/>
    </row>
    <row r="876" spans="1:4" ht="18" customHeight="1" x14ac:dyDescent="0.15">
      <c r="A876" s="131" t="s">
        <v>909</v>
      </c>
      <c r="B876" s="129">
        <v>0</v>
      </c>
      <c r="C876" s="129">
        <f>C877</f>
        <v>111824</v>
      </c>
      <c r="D876" s="136">
        <f t="shared" si="13"/>
        <v>-100</v>
      </c>
    </row>
    <row r="877" spans="1:4" ht="18" customHeight="1" x14ac:dyDescent="0.15">
      <c r="A877" s="130" t="s">
        <v>910</v>
      </c>
      <c r="B877" s="129">
        <f>SUM(B878:B879)</f>
        <v>0</v>
      </c>
      <c r="C877" s="129">
        <v>111824</v>
      </c>
      <c r="D877" s="136">
        <f t="shared" si="13"/>
        <v>-100</v>
      </c>
    </row>
    <row r="878" spans="1:4" ht="18" customHeight="1" x14ac:dyDescent="0.15">
      <c r="A878" s="131" t="s">
        <v>911</v>
      </c>
      <c r="B878" s="129">
        <v>0</v>
      </c>
      <c r="C878" s="129">
        <f>SUM(C879,C905,C933,C961,C972,C983,C989,C996,C1003,C1007)</f>
        <v>3748</v>
      </c>
      <c r="D878" s="136">
        <f t="shared" si="13"/>
        <v>-100</v>
      </c>
    </row>
    <row r="879" spans="1:4" ht="18" customHeight="1" x14ac:dyDescent="0.15">
      <c r="A879" s="131" t="s">
        <v>912</v>
      </c>
      <c r="B879" s="129">
        <v>0</v>
      </c>
      <c r="C879" s="129">
        <f>SUM(C880:C904)</f>
        <v>3266</v>
      </c>
      <c r="D879" s="136">
        <f t="shared" si="13"/>
        <v>-100</v>
      </c>
    </row>
    <row r="880" spans="1:4" ht="18" customHeight="1" x14ac:dyDescent="0.15">
      <c r="A880" s="130" t="s">
        <v>913</v>
      </c>
      <c r="B880" s="129">
        <f>B881</f>
        <v>46587</v>
      </c>
      <c r="C880" s="129">
        <v>1266</v>
      </c>
      <c r="D880" s="136">
        <f t="shared" si="13"/>
        <v>3579.8578199052131</v>
      </c>
    </row>
    <row r="881" spans="1:4" ht="18" customHeight="1" x14ac:dyDescent="0.15">
      <c r="A881" s="131" t="s">
        <v>914</v>
      </c>
      <c r="B881" s="129">
        <v>46587</v>
      </c>
      <c r="C881" s="129">
        <v>6</v>
      </c>
      <c r="D881" s="136">
        <f t="shared" si="13"/>
        <v>776350</v>
      </c>
    </row>
    <row r="882" spans="1:4" ht="18" customHeight="1" x14ac:dyDescent="0.15">
      <c r="A882" s="130" t="s">
        <v>915</v>
      </c>
      <c r="B882" s="129">
        <f>B883</f>
        <v>0</v>
      </c>
      <c r="C882" s="129">
        <v>0</v>
      </c>
      <c r="D882" s="136"/>
    </row>
    <row r="883" spans="1:4" ht="18" customHeight="1" x14ac:dyDescent="0.15">
      <c r="A883" s="131" t="s">
        <v>916</v>
      </c>
      <c r="B883" s="129">
        <v>0</v>
      </c>
      <c r="C883" s="129">
        <v>1163</v>
      </c>
      <c r="D883" s="136">
        <f t="shared" si="13"/>
        <v>-100</v>
      </c>
    </row>
    <row r="884" spans="1:4" ht="18" customHeight="1" x14ac:dyDescent="0.15">
      <c r="A884" s="130" t="s">
        <v>917</v>
      </c>
      <c r="B884" s="129">
        <f>B885</f>
        <v>32013</v>
      </c>
      <c r="C884" s="129">
        <v>0</v>
      </c>
      <c r="D884" s="136"/>
    </row>
    <row r="885" spans="1:4" ht="18" customHeight="1" x14ac:dyDescent="0.15">
      <c r="A885" s="131" t="s">
        <v>918</v>
      </c>
      <c r="B885" s="129">
        <v>32013</v>
      </c>
      <c r="C885" s="129">
        <v>20</v>
      </c>
      <c r="D885" s="136">
        <f t="shared" si="13"/>
        <v>159965</v>
      </c>
    </row>
    <row r="886" spans="1:4" ht="18" customHeight="1" x14ac:dyDescent="0.15">
      <c r="A886" s="130" t="s">
        <v>919</v>
      </c>
      <c r="B886" s="129">
        <f>SUM(B887,B913,B941,B968,B979,B990,B996,B1003,B1010,B1014)</f>
        <v>4929</v>
      </c>
      <c r="C886" s="129">
        <v>212</v>
      </c>
      <c r="D886" s="136">
        <f t="shared" si="13"/>
        <v>2225</v>
      </c>
    </row>
    <row r="887" spans="1:4" ht="18" customHeight="1" x14ac:dyDescent="0.15">
      <c r="A887" s="130" t="s">
        <v>920</v>
      </c>
      <c r="B887" s="129">
        <f>SUM(B888:B912)</f>
        <v>2843</v>
      </c>
      <c r="C887" s="129">
        <v>15</v>
      </c>
      <c r="D887" s="136">
        <f t="shared" si="13"/>
        <v>18853.333333333332</v>
      </c>
    </row>
    <row r="888" spans="1:4" ht="18" customHeight="1" x14ac:dyDescent="0.15">
      <c r="A888" s="131" t="s">
        <v>246</v>
      </c>
      <c r="B888" s="129">
        <v>932</v>
      </c>
      <c r="C888" s="129">
        <v>0</v>
      </c>
      <c r="D888" s="136"/>
    </row>
    <row r="889" spans="1:4" ht="18" customHeight="1" x14ac:dyDescent="0.15">
      <c r="A889" s="131" t="s">
        <v>247</v>
      </c>
      <c r="B889" s="129">
        <v>18</v>
      </c>
      <c r="C889" s="129">
        <v>30</v>
      </c>
      <c r="D889" s="136">
        <f t="shared" si="13"/>
        <v>-40</v>
      </c>
    </row>
    <row r="890" spans="1:4" ht="18" customHeight="1" x14ac:dyDescent="0.15">
      <c r="A890" s="131" t="s">
        <v>248</v>
      </c>
      <c r="B890" s="129">
        <v>0</v>
      </c>
      <c r="C890" s="129">
        <v>0</v>
      </c>
      <c r="D890" s="136"/>
    </row>
    <row r="891" spans="1:4" ht="18" customHeight="1" x14ac:dyDescent="0.15">
      <c r="A891" s="131" t="s">
        <v>255</v>
      </c>
      <c r="B891" s="129">
        <v>1149</v>
      </c>
      <c r="C891" s="129">
        <v>0</v>
      </c>
      <c r="D891" s="136"/>
    </row>
    <row r="892" spans="1:4" ht="18" customHeight="1" x14ac:dyDescent="0.15">
      <c r="A892" s="131" t="s">
        <v>921</v>
      </c>
      <c r="B892" s="129">
        <v>0</v>
      </c>
      <c r="C892" s="129">
        <v>0</v>
      </c>
      <c r="D892" s="136"/>
    </row>
    <row r="893" spans="1:4" ht="18" customHeight="1" x14ac:dyDescent="0.15">
      <c r="A893" s="131" t="s">
        <v>922</v>
      </c>
      <c r="B893" s="129">
        <v>10</v>
      </c>
      <c r="C893" s="129">
        <v>0</v>
      </c>
      <c r="D893" s="136"/>
    </row>
    <row r="894" spans="1:4" ht="18" customHeight="1" x14ac:dyDescent="0.15">
      <c r="A894" s="131" t="s">
        <v>923</v>
      </c>
      <c r="B894" s="129">
        <v>168</v>
      </c>
      <c r="C894" s="129">
        <v>150</v>
      </c>
      <c r="D894" s="136">
        <f t="shared" si="13"/>
        <v>12.000000000000011</v>
      </c>
    </row>
    <row r="895" spans="1:4" ht="18" customHeight="1" x14ac:dyDescent="0.15">
      <c r="A895" s="131" t="s">
        <v>924</v>
      </c>
      <c r="B895" s="129">
        <v>27</v>
      </c>
      <c r="C895" s="129">
        <v>0</v>
      </c>
      <c r="D895" s="136"/>
    </row>
    <row r="896" spans="1:4" ht="18" customHeight="1" x14ac:dyDescent="0.15">
      <c r="A896" s="131" t="s">
        <v>925</v>
      </c>
      <c r="B896" s="129">
        <v>63</v>
      </c>
      <c r="C896" s="129">
        <v>0</v>
      </c>
      <c r="D896" s="136"/>
    </row>
    <row r="897" spans="1:4" ht="18" customHeight="1" x14ac:dyDescent="0.15">
      <c r="A897" s="131" t="s">
        <v>926</v>
      </c>
      <c r="B897" s="129">
        <v>13</v>
      </c>
      <c r="C897" s="129">
        <v>0</v>
      </c>
      <c r="D897" s="136"/>
    </row>
    <row r="898" spans="1:4" ht="18" customHeight="1" x14ac:dyDescent="0.15">
      <c r="A898" s="131" t="s">
        <v>927</v>
      </c>
      <c r="B898" s="129">
        <v>0</v>
      </c>
      <c r="C898" s="129">
        <v>5</v>
      </c>
      <c r="D898" s="136">
        <f t="shared" si="13"/>
        <v>-100</v>
      </c>
    </row>
    <row r="899" spans="1:4" ht="18" customHeight="1" x14ac:dyDescent="0.15">
      <c r="A899" s="131" t="s">
        <v>928</v>
      </c>
      <c r="B899" s="129">
        <v>0</v>
      </c>
      <c r="C899" s="129">
        <v>0</v>
      </c>
      <c r="D899" s="136"/>
    </row>
    <row r="900" spans="1:4" ht="18" customHeight="1" x14ac:dyDescent="0.15">
      <c r="A900" s="131" t="s">
        <v>929</v>
      </c>
      <c r="B900" s="129">
        <v>0</v>
      </c>
      <c r="C900" s="129">
        <v>0</v>
      </c>
      <c r="D900" s="136"/>
    </row>
    <row r="901" spans="1:4" ht="18" customHeight="1" x14ac:dyDescent="0.15">
      <c r="A901" s="131" t="s">
        <v>930</v>
      </c>
      <c r="B901" s="129">
        <v>0</v>
      </c>
      <c r="C901" s="129">
        <v>0</v>
      </c>
      <c r="D901" s="136"/>
    </row>
    <row r="902" spans="1:4" ht="18" customHeight="1" x14ac:dyDescent="0.15">
      <c r="A902" s="131" t="s">
        <v>931</v>
      </c>
      <c r="B902" s="129">
        <v>14</v>
      </c>
      <c r="C902" s="129">
        <v>0</v>
      </c>
      <c r="D902" s="136"/>
    </row>
    <row r="903" spans="1:4" ht="18" customHeight="1" x14ac:dyDescent="0.15">
      <c r="A903" s="131" t="s">
        <v>932</v>
      </c>
      <c r="B903" s="129">
        <v>0</v>
      </c>
      <c r="C903" s="129">
        <v>146</v>
      </c>
      <c r="D903" s="136">
        <f t="shared" ref="D903:D955" si="14">(B903/C903-1)*100</f>
        <v>-100</v>
      </c>
    </row>
    <row r="904" spans="1:4" ht="18" customHeight="1" x14ac:dyDescent="0.15">
      <c r="A904" s="131" t="s">
        <v>933</v>
      </c>
      <c r="B904" s="129">
        <v>0</v>
      </c>
      <c r="C904" s="129">
        <v>253</v>
      </c>
      <c r="D904" s="136">
        <f t="shared" si="14"/>
        <v>-100</v>
      </c>
    </row>
    <row r="905" spans="1:4" ht="18" customHeight="1" x14ac:dyDescent="0.15">
      <c r="A905" s="131" t="s">
        <v>934</v>
      </c>
      <c r="B905" s="129">
        <v>0</v>
      </c>
      <c r="C905" s="129">
        <f>SUM(C906:C932)</f>
        <v>2</v>
      </c>
      <c r="D905" s="136">
        <f t="shared" si="14"/>
        <v>-100</v>
      </c>
    </row>
    <row r="906" spans="1:4" ht="18" customHeight="1" x14ac:dyDescent="0.15">
      <c r="A906" s="131" t="s">
        <v>935</v>
      </c>
      <c r="B906" s="129">
        <v>0</v>
      </c>
      <c r="C906" s="129">
        <v>0</v>
      </c>
      <c r="D906" s="136"/>
    </row>
    <row r="907" spans="1:4" ht="18" customHeight="1" x14ac:dyDescent="0.15">
      <c r="A907" s="131" t="s">
        <v>936</v>
      </c>
      <c r="B907" s="129">
        <v>0</v>
      </c>
      <c r="C907" s="129">
        <v>0</v>
      </c>
      <c r="D907" s="136"/>
    </row>
    <row r="908" spans="1:4" ht="18" customHeight="1" x14ac:dyDescent="0.15">
      <c r="A908" s="131" t="s">
        <v>937</v>
      </c>
      <c r="B908" s="129">
        <v>0</v>
      </c>
      <c r="C908" s="129">
        <v>0</v>
      </c>
      <c r="D908" s="136"/>
    </row>
    <row r="909" spans="1:4" ht="18" customHeight="1" x14ac:dyDescent="0.15">
      <c r="A909" s="131" t="s">
        <v>938</v>
      </c>
      <c r="B909" s="129">
        <v>0</v>
      </c>
      <c r="C909" s="129">
        <v>0</v>
      </c>
      <c r="D909" s="136"/>
    </row>
    <row r="910" spans="1:4" ht="18" customHeight="1" x14ac:dyDescent="0.15">
      <c r="A910" s="131" t="s">
        <v>939</v>
      </c>
      <c r="B910" s="129">
        <v>0</v>
      </c>
      <c r="C910" s="129">
        <v>0</v>
      </c>
      <c r="D910" s="136"/>
    </row>
    <row r="911" spans="1:4" ht="18" customHeight="1" x14ac:dyDescent="0.15">
      <c r="A911" s="131" t="s">
        <v>940</v>
      </c>
      <c r="B911" s="129">
        <v>188</v>
      </c>
      <c r="C911" s="129">
        <v>0</v>
      </c>
      <c r="D911" s="136"/>
    </row>
    <row r="912" spans="1:4" ht="18" customHeight="1" x14ac:dyDescent="0.15">
      <c r="A912" s="131" t="s">
        <v>941</v>
      </c>
      <c r="B912" s="129">
        <v>261</v>
      </c>
      <c r="C912" s="129">
        <v>0</v>
      </c>
      <c r="D912" s="136"/>
    </row>
    <row r="913" spans="1:4" ht="18" customHeight="1" x14ac:dyDescent="0.15">
      <c r="A913" s="130" t="s">
        <v>942</v>
      </c>
      <c r="B913" s="129">
        <f>SUM(B914:B940)</f>
        <v>36</v>
      </c>
      <c r="C913" s="129">
        <v>0</v>
      </c>
      <c r="D913" s="136"/>
    </row>
    <row r="914" spans="1:4" ht="18" customHeight="1" x14ac:dyDescent="0.15">
      <c r="A914" s="131" t="s">
        <v>246</v>
      </c>
      <c r="B914" s="129">
        <v>0</v>
      </c>
      <c r="C914" s="129">
        <v>0</v>
      </c>
      <c r="D914" s="136"/>
    </row>
    <row r="915" spans="1:4" ht="18" customHeight="1" x14ac:dyDescent="0.15">
      <c r="A915" s="131" t="s">
        <v>247</v>
      </c>
      <c r="B915" s="129">
        <v>0</v>
      </c>
      <c r="C915" s="129">
        <v>0</v>
      </c>
      <c r="D915" s="136"/>
    </row>
    <row r="916" spans="1:4" ht="18" customHeight="1" x14ac:dyDescent="0.15">
      <c r="A916" s="131" t="s">
        <v>248</v>
      </c>
      <c r="B916" s="129">
        <v>0</v>
      </c>
      <c r="C916" s="129">
        <v>0</v>
      </c>
      <c r="D916" s="136"/>
    </row>
    <row r="917" spans="1:4" ht="18" customHeight="1" x14ac:dyDescent="0.15">
      <c r="A917" s="131" t="s">
        <v>943</v>
      </c>
      <c r="B917" s="129">
        <v>0</v>
      </c>
      <c r="C917" s="129">
        <v>0</v>
      </c>
      <c r="D917" s="136"/>
    </row>
    <row r="918" spans="1:4" ht="18" customHeight="1" x14ac:dyDescent="0.15">
      <c r="A918" s="131" t="s">
        <v>944</v>
      </c>
      <c r="B918" s="129">
        <v>0</v>
      </c>
      <c r="C918" s="129">
        <v>0</v>
      </c>
      <c r="D918" s="136"/>
    </row>
    <row r="919" spans="1:4" ht="18" customHeight="1" x14ac:dyDescent="0.15">
      <c r="A919" s="131" t="s">
        <v>945</v>
      </c>
      <c r="B919" s="129">
        <v>0</v>
      </c>
      <c r="C919" s="129">
        <v>0</v>
      </c>
      <c r="D919" s="136"/>
    </row>
    <row r="920" spans="1:4" ht="18" customHeight="1" x14ac:dyDescent="0.15">
      <c r="A920" s="131" t="s">
        <v>946</v>
      </c>
      <c r="B920" s="129">
        <v>0</v>
      </c>
      <c r="C920" s="129">
        <v>0</v>
      </c>
      <c r="D920" s="136"/>
    </row>
    <row r="921" spans="1:4" ht="18" customHeight="1" x14ac:dyDescent="0.15">
      <c r="A921" s="131" t="s">
        <v>947</v>
      </c>
      <c r="B921" s="129">
        <v>0</v>
      </c>
      <c r="C921" s="129">
        <v>0</v>
      </c>
      <c r="D921" s="136"/>
    </row>
    <row r="922" spans="1:4" ht="18" customHeight="1" x14ac:dyDescent="0.15">
      <c r="A922" s="131" t="s">
        <v>948</v>
      </c>
      <c r="B922" s="129">
        <v>0</v>
      </c>
      <c r="C922" s="129">
        <v>0</v>
      </c>
      <c r="D922" s="136"/>
    </row>
    <row r="923" spans="1:4" ht="18" customHeight="1" x14ac:dyDescent="0.15">
      <c r="A923" s="131" t="s">
        <v>949</v>
      </c>
      <c r="B923" s="129">
        <v>0</v>
      </c>
      <c r="C923" s="129">
        <v>0</v>
      </c>
      <c r="D923" s="136"/>
    </row>
    <row r="924" spans="1:4" ht="18" customHeight="1" x14ac:dyDescent="0.15">
      <c r="A924" s="131" t="s">
        <v>950</v>
      </c>
      <c r="B924" s="129">
        <v>0</v>
      </c>
      <c r="C924" s="129">
        <v>0</v>
      </c>
      <c r="D924" s="136"/>
    </row>
    <row r="925" spans="1:4" ht="18" customHeight="1" x14ac:dyDescent="0.15">
      <c r="A925" s="131" t="s">
        <v>951</v>
      </c>
      <c r="B925" s="129">
        <v>0</v>
      </c>
      <c r="C925" s="129">
        <v>0</v>
      </c>
      <c r="D925" s="136"/>
    </row>
    <row r="926" spans="1:4" ht="18" customHeight="1" x14ac:dyDescent="0.15">
      <c r="A926" s="131" t="s">
        <v>952</v>
      </c>
      <c r="B926" s="129">
        <v>0</v>
      </c>
      <c r="C926" s="129">
        <v>0</v>
      </c>
      <c r="D926" s="136"/>
    </row>
    <row r="927" spans="1:4" ht="18" customHeight="1" x14ac:dyDescent="0.15">
      <c r="A927" s="131" t="s">
        <v>953</v>
      </c>
      <c r="B927" s="129">
        <v>0</v>
      </c>
      <c r="C927" s="129">
        <v>0</v>
      </c>
      <c r="D927" s="136"/>
    </row>
    <row r="928" spans="1:4" ht="18" customHeight="1" x14ac:dyDescent="0.15">
      <c r="A928" s="131" t="s">
        <v>954</v>
      </c>
      <c r="B928" s="129">
        <v>0</v>
      </c>
      <c r="C928" s="129">
        <v>0</v>
      </c>
      <c r="D928" s="136"/>
    </row>
    <row r="929" spans="1:4" ht="18" customHeight="1" x14ac:dyDescent="0.15">
      <c r="A929" s="131" t="s">
        <v>955</v>
      </c>
      <c r="B929" s="129">
        <v>0</v>
      </c>
      <c r="C929" s="129">
        <v>0</v>
      </c>
      <c r="D929" s="136"/>
    </row>
    <row r="930" spans="1:4" ht="18" customHeight="1" x14ac:dyDescent="0.15">
      <c r="A930" s="131" t="s">
        <v>956</v>
      </c>
      <c r="B930" s="129">
        <v>0</v>
      </c>
      <c r="C930" s="129">
        <v>0</v>
      </c>
      <c r="D930" s="136"/>
    </row>
    <row r="931" spans="1:4" ht="18" customHeight="1" x14ac:dyDescent="0.15">
      <c r="A931" s="131" t="s">
        <v>957</v>
      </c>
      <c r="B931" s="129">
        <v>0</v>
      </c>
      <c r="C931" s="129">
        <v>2</v>
      </c>
      <c r="D931" s="136">
        <f t="shared" si="14"/>
        <v>-100</v>
      </c>
    </row>
    <row r="932" spans="1:4" ht="18" customHeight="1" x14ac:dyDescent="0.15">
      <c r="A932" s="131" t="s">
        <v>958</v>
      </c>
      <c r="B932" s="129">
        <v>0</v>
      </c>
      <c r="C932" s="129">
        <v>0</v>
      </c>
      <c r="D932" s="136"/>
    </row>
    <row r="933" spans="1:4" ht="18" customHeight="1" x14ac:dyDescent="0.15">
      <c r="A933" s="131" t="s">
        <v>959</v>
      </c>
      <c r="B933" s="129">
        <v>0</v>
      </c>
      <c r="C933" s="129">
        <f>SUM(C934:C960)</f>
        <v>41</v>
      </c>
      <c r="D933" s="136">
        <f t="shared" si="14"/>
        <v>-100</v>
      </c>
    </row>
    <row r="934" spans="1:4" ht="18" customHeight="1" x14ac:dyDescent="0.15">
      <c r="A934" s="131" t="s">
        <v>960</v>
      </c>
      <c r="B934" s="129">
        <v>0</v>
      </c>
      <c r="C934" s="129">
        <v>0</v>
      </c>
      <c r="D934" s="136"/>
    </row>
    <row r="935" spans="1:4" ht="18" customHeight="1" x14ac:dyDescent="0.15">
      <c r="A935" s="131" t="s">
        <v>961</v>
      </c>
      <c r="B935" s="129">
        <v>0</v>
      </c>
      <c r="C935" s="129">
        <v>0</v>
      </c>
      <c r="D935" s="136"/>
    </row>
    <row r="936" spans="1:4" ht="18" customHeight="1" x14ac:dyDescent="0.15">
      <c r="A936" s="131" t="s">
        <v>962</v>
      </c>
      <c r="B936" s="129">
        <v>0</v>
      </c>
      <c r="C936" s="129">
        <v>0</v>
      </c>
      <c r="D936" s="136"/>
    </row>
    <row r="937" spans="1:4" ht="18" customHeight="1" x14ac:dyDescent="0.15">
      <c r="A937" s="131" t="s">
        <v>963</v>
      </c>
      <c r="B937" s="129">
        <v>0</v>
      </c>
      <c r="C937" s="129">
        <v>0</v>
      </c>
      <c r="D937" s="136"/>
    </row>
    <row r="938" spans="1:4" ht="18" customHeight="1" x14ac:dyDescent="0.15">
      <c r="A938" s="131" t="s">
        <v>964</v>
      </c>
      <c r="B938" s="129">
        <v>0</v>
      </c>
      <c r="C938" s="129">
        <v>0</v>
      </c>
      <c r="D938" s="136"/>
    </row>
    <row r="939" spans="1:4" ht="18" customHeight="1" x14ac:dyDescent="0.15">
      <c r="A939" s="131" t="s">
        <v>965</v>
      </c>
      <c r="B939" s="129">
        <v>0</v>
      </c>
      <c r="C939" s="129">
        <v>0</v>
      </c>
      <c r="D939" s="136"/>
    </row>
    <row r="940" spans="1:4" ht="18" customHeight="1" x14ac:dyDescent="0.15">
      <c r="A940" s="131" t="s">
        <v>966</v>
      </c>
      <c r="B940" s="129">
        <v>36</v>
      </c>
      <c r="C940" s="129">
        <v>0</v>
      </c>
      <c r="D940" s="136"/>
    </row>
    <row r="941" spans="1:4" ht="18" customHeight="1" x14ac:dyDescent="0.15">
      <c r="A941" s="130" t="s">
        <v>967</v>
      </c>
      <c r="B941" s="129">
        <f>SUM(B942:B967)</f>
        <v>101</v>
      </c>
      <c r="C941" s="129">
        <v>0</v>
      </c>
      <c r="D941" s="136"/>
    </row>
    <row r="942" spans="1:4" ht="18" customHeight="1" x14ac:dyDescent="0.15">
      <c r="A942" s="131" t="s">
        <v>246</v>
      </c>
      <c r="B942" s="129">
        <v>0</v>
      </c>
      <c r="C942" s="129">
        <v>0</v>
      </c>
      <c r="D942" s="136"/>
    </row>
    <row r="943" spans="1:4" ht="18" customHeight="1" x14ac:dyDescent="0.15">
      <c r="A943" s="131" t="s">
        <v>247</v>
      </c>
      <c r="B943" s="129">
        <v>0</v>
      </c>
      <c r="C943" s="129">
        <v>0</v>
      </c>
      <c r="D943" s="136"/>
    </row>
    <row r="944" spans="1:4" ht="18" customHeight="1" x14ac:dyDescent="0.15">
      <c r="A944" s="131" t="s">
        <v>248</v>
      </c>
      <c r="B944" s="129">
        <v>0</v>
      </c>
      <c r="C944" s="129">
        <v>0</v>
      </c>
      <c r="D944" s="136"/>
    </row>
    <row r="945" spans="1:4" ht="18" customHeight="1" x14ac:dyDescent="0.15">
      <c r="A945" s="131" t="s">
        <v>968</v>
      </c>
      <c r="B945" s="129">
        <v>0</v>
      </c>
      <c r="C945" s="129">
        <v>0</v>
      </c>
      <c r="D945" s="136"/>
    </row>
    <row r="946" spans="1:4" ht="18" customHeight="1" x14ac:dyDescent="0.15">
      <c r="A946" s="131" t="s">
        <v>969</v>
      </c>
      <c r="B946" s="129">
        <v>2</v>
      </c>
      <c r="C946" s="129">
        <v>0</v>
      </c>
      <c r="D946" s="136"/>
    </row>
    <row r="947" spans="1:4" ht="18" customHeight="1" x14ac:dyDescent="0.15">
      <c r="A947" s="131" t="s">
        <v>970</v>
      </c>
      <c r="B947" s="129">
        <v>0</v>
      </c>
      <c r="C947" s="129">
        <v>13</v>
      </c>
      <c r="D947" s="136">
        <f t="shared" si="14"/>
        <v>-100</v>
      </c>
    </row>
    <row r="948" spans="1:4" ht="18" customHeight="1" x14ac:dyDescent="0.15">
      <c r="A948" s="131" t="s">
        <v>971</v>
      </c>
      <c r="B948" s="129">
        <v>0</v>
      </c>
      <c r="C948" s="129">
        <v>0</v>
      </c>
      <c r="D948" s="136"/>
    </row>
    <row r="949" spans="1:4" ht="18" customHeight="1" x14ac:dyDescent="0.15">
      <c r="A949" s="131" t="s">
        <v>972</v>
      </c>
      <c r="B949" s="129">
        <v>0</v>
      </c>
      <c r="C949" s="129">
        <v>0</v>
      </c>
      <c r="D949" s="136"/>
    </row>
    <row r="950" spans="1:4" ht="18" customHeight="1" x14ac:dyDescent="0.15">
      <c r="A950" s="131" t="s">
        <v>1576</v>
      </c>
      <c r="B950" s="129">
        <v>0</v>
      </c>
      <c r="C950" s="129">
        <v>0</v>
      </c>
      <c r="D950" s="136"/>
    </row>
    <row r="951" spans="1:4" ht="18" customHeight="1" x14ac:dyDescent="0.15">
      <c r="A951" s="131" t="s">
        <v>973</v>
      </c>
      <c r="B951" s="129">
        <v>0</v>
      </c>
      <c r="C951" s="129">
        <v>0</v>
      </c>
      <c r="D951" s="136"/>
    </row>
    <row r="952" spans="1:4" ht="18" customHeight="1" x14ac:dyDescent="0.15">
      <c r="A952" s="131" t="s">
        <v>974</v>
      </c>
      <c r="B952" s="129">
        <v>54</v>
      </c>
      <c r="C952" s="129">
        <v>0</v>
      </c>
      <c r="D952" s="136"/>
    </row>
    <row r="953" spans="1:4" ht="18" customHeight="1" x14ac:dyDescent="0.15">
      <c r="A953" s="131" t="s">
        <v>975</v>
      </c>
      <c r="B953" s="129">
        <v>0</v>
      </c>
      <c r="C953" s="129">
        <v>0</v>
      </c>
      <c r="D953" s="136"/>
    </row>
    <row r="954" spans="1:4" ht="18" customHeight="1" x14ac:dyDescent="0.15">
      <c r="A954" s="131" t="s">
        <v>976</v>
      </c>
      <c r="B954" s="129">
        <v>0</v>
      </c>
      <c r="C954" s="129">
        <v>0</v>
      </c>
      <c r="D954" s="136"/>
    </row>
    <row r="955" spans="1:4" ht="18" customHeight="1" x14ac:dyDescent="0.15">
      <c r="A955" s="131" t="s">
        <v>977</v>
      </c>
      <c r="B955" s="129">
        <v>15</v>
      </c>
      <c r="C955" s="129">
        <v>28</v>
      </c>
      <c r="D955" s="136">
        <f t="shared" si="14"/>
        <v>-46.428571428571431</v>
      </c>
    </row>
    <row r="956" spans="1:4" ht="18" customHeight="1" x14ac:dyDescent="0.15">
      <c r="A956" s="131" t="s">
        <v>978</v>
      </c>
      <c r="B956" s="129">
        <v>0</v>
      </c>
      <c r="C956" s="129">
        <v>0</v>
      </c>
      <c r="D956" s="136"/>
    </row>
    <row r="957" spans="1:4" ht="18" customHeight="1" x14ac:dyDescent="0.15">
      <c r="A957" s="131" t="s">
        <v>979</v>
      </c>
      <c r="B957" s="129">
        <v>0</v>
      </c>
      <c r="C957" s="129">
        <v>0</v>
      </c>
      <c r="D957" s="136"/>
    </row>
    <row r="958" spans="1:4" ht="18" customHeight="1" x14ac:dyDescent="0.15">
      <c r="A958" s="131" t="s">
        <v>980</v>
      </c>
      <c r="B958" s="129">
        <v>0</v>
      </c>
      <c r="C958" s="129">
        <v>0</v>
      </c>
      <c r="D958" s="136"/>
    </row>
    <row r="959" spans="1:4" ht="18" customHeight="1" x14ac:dyDescent="0.15">
      <c r="A959" s="131" t="s">
        <v>981</v>
      </c>
      <c r="B959" s="129">
        <v>0</v>
      </c>
      <c r="C959" s="129">
        <v>0</v>
      </c>
      <c r="D959" s="136"/>
    </row>
    <row r="960" spans="1:4" ht="18" customHeight="1" x14ac:dyDescent="0.15">
      <c r="A960" s="131" t="s">
        <v>982</v>
      </c>
      <c r="B960" s="129">
        <v>0</v>
      </c>
      <c r="C960" s="129">
        <v>0</v>
      </c>
      <c r="D960" s="136"/>
    </row>
    <row r="961" spans="1:4" ht="18" customHeight="1" x14ac:dyDescent="0.15">
      <c r="A961" s="131" t="s">
        <v>983</v>
      </c>
      <c r="B961" s="129">
        <v>0</v>
      </c>
      <c r="C961" s="129">
        <f>SUM(C962:C971)</f>
        <v>0</v>
      </c>
      <c r="D961" s="136"/>
    </row>
    <row r="962" spans="1:4" ht="18" customHeight="1" x14ac:dyDescent="0.15">
      <c r="A962" s="131" t="s">
        <v>984</v>
      </c>
      <c r="B962" s="129">
        <v>0</v>
      </c>
      <c r="C962" s="129">
        <v>0</v>
      </c>
      <c r="D962" s="136"/>
    </row>
    <row r="963" spans="1:4" ht="18" customHeight="1" x14ac:dyDescent="0.15">
      <c r="A963" s="131" t="s">
        <v>985</v>
      </c>
      <c r="B963" s="129">
        <v>0</v>
      </c>
      <c r="C963" s="129">
        <v>0</v>
      </c>
      <c r="D963" s="136"/>
    </row>
    <row r="964" spans="1:4" ht="18" customHeight="1" x14ac:dyDescent="0.15">
      <c r="A964" s="131" t="s">
        <v>959</v>
      </c>
      <c r="B964" s="129">
        <v>0</v>
      </c>
      <c r="C964" s="129">
        <v>0</v>
      </c>
      <c r="D964" s="136"/>
    </row>
    <row r="965" spans="1:4" ht="18" customHeight="1" x14ac:dyDescent="0.15">
      <c r="A965" s="131" t="s">
        <v>986</v>
      </c>
      <c r="B965" s="129">
        <v>0</v>
      </c>
      <c r="C965" s="129">
        <v>0</v>
      </c>
      <c r="D965" s="136"/>
    </row>
    <row r="966" spans="1:4" ht="18" customHeight="1" x14ac:dyDescent="0.15">
      <c r="A966" s="131" t="s">
        <v>987</v>
      </c>
      <c r="B966" s="129">
        <v>0</v>
      </c>
      <c r="C966" s="129">
        <v>0</v>
      </c>
      <c r="D966" s="136"/>
    </row>
    <row r="967" spans="1:4" ht="18" customHeight="1" x14ac:dyDescent="0.15">
      <c r="A967" s="131" t="s">
        <v>988</v>
      </c>
      <c r="B967" s="129">
        <v>30</v>
      </c>
      <c r="C967" s="129">
        <v>0</v>
      </c>
      <c r="D967" s="136"/>
    </row>
    <row r="968" spans="1:4" ht="18" customHeight="1" x14ac:dyDescent="0.15">
      <c r="A968" s="130" t="s">
        <v>989</v>
      </c>
      <c r="B968" s="129">
        <f>SUM(B969:B978)</f>
        <v>0</v>
      </c>
      <c r="C968" s="129">
        <v>0</v>
      </c>
      <c r="D968" s="136"/>
    </row>
    <row r="969" spans="1:4" ht="18" customHeight="1" x14ac:dyDescent="0.15">
      <c r="A969" s="131" t="s">
        <v>246</v>
      </c>
      <c r="B969" s="129">
        <v>0</v>
      </c>
      <c r="C969" s="129">
        <v>0</v>
      </c>
      <c r="D969" s="136"/>
    </row>
    <row r="970" spans="1:4" ht="18" customHeight="1" x14ac:dyDescent="0.15">
      <c r="A970" s="131" t="s">
        <v>247</v>
      </c>
      <c r="B970" s="129">
        <v>0</v>
      </c>
      <c r="C970" s="129">
        <v>0</v>
      </c>
      <c r="D970" s="136"/>
    </row>
    <row r="971" spans="1:4" ht="18" customHeight="1" x14ac:dyDescent="0.15">
      <c r="A971" s="131" t="s">
        <v>248</v>
      </c>
      <c r="B971" s="129">
        <v>0</v>
      </c>
      <c r="C971" s="129">
        <v>0</v>
      </c>
      <c r="D971" s="136"/>
    </row>
    <row r="972" spans="1:4" ht="18" customHeight="1" x14ac:dyDescent="0.15">
      <c r="A972" s="131" t="s">
        <v>990</v>
      </c>
      <c r="B972" s="129">
        <v>0</v>
      </c>
      <c r="C972" s="129">
        <f>SUM(C973:C982)</f>
        <v>0</v>
      </c>
      <c r="D972" s="136"/>
    </row>
    <row r="973" spans="1:4" ht="18" customHeight="1" x14ac:dyDescent="0.15">
      <c r="A973" s="131" t="s">
        <v>991</v>
      </c>
      <c r="B973" s="129">
        <v>0</v>
      </c>
      <c r="C973" s="129">
        <v>0</v>
      </c>
      <c r="D973" s="136"/>
    </row>
    <row r="974" spans="1:4" ht="18" customHeight="1" x14ac:dyDescent="0.15">
      <c r="A974" s="131" t="s">
        <v>992</v>
      </c>
      <c r="B974" s="129">
        <v>0</v>
      </c>
      <c r="C974" s="129">
        <v>0</v>
      </c>
      <c r="D974" s="136"/>
    </row>
    <row r="975" spans="1:4" ht="18" customHeight="1" x14ac:dyDescent="0.15">
      <c r="A975" s="131" t="s">
        <v>993</v>
      </c>
      <c r="B975" s="129">
        <v>0</v>
      </c>
      <c r="C975" s="129">
        <v>0</v>
      </c>
      <c r="D975" s="136"/>
    </row>
    <row r="976" spans="1:4" ht="18" customHeight="1" x14ac:dyDescent="0.15">
      <c r="A976" s="131" t="s">
        <v>994</v>
      </c>
      <c r="B976" s="129">
        <v>0</v>
      </c>
      <c r="C976" s="129">
        <v>0</v>
      </c>
      <c r="D976" s="136"/>
    </row>
    <row r="977" spans="1:4" ht="18" customHeight="1" x14ac:dyDescent="0.15">
      <c r="A977" s="131" t="s">
        <v>995</v>
      </c>
      <c r="B977" s="129">
        <v>0</v>
      </c>
      <c r="C977" s="129">
        <v>0</v>
      </c>
      <c r="D977" s="136"/>
    </row>
    <row r="978" spans="1:4" ht="18" customHeight="1" x14ac:dyDescent="0.15">
      <c r="A978" s="131" t="s">
        <v>996</v>
      </c>
      <c r="B978" s="129">
        <v>0</v>
      </c>
      <c r="C978" s="129">
        <v>0</v>
      </c>
      <c r="D978" s="136"/>
    </row>
    <row r="979" spans="1:4" ht="18" customHeight="1" x14ac:dyDescent="0.15">
      <c r="A979" s="130" t="s">
        <v>997</v>
      </c>
      <c r="B979" s="129">
        <f>SUM(B980:B989)</f>
        <v>1500</v>
      </c>
      <c r="C979" s="129">
        <v>0</v>
      </c>
      <c r="D979" s="136"/>
    </row>
    <row r="980" spans="1:4" ht="18" customHeight="1" x14ac:dyDescent="0.15">
      <c r="A980" s="131" t="s">
        <v>246</v>
      </c>
      <c r="B980" s="129">
        <v>0</v>
      </c>
      <c r="C980" s="129">
        <v>0</v>
      </c>
      <c r="D980" s="136"/>
    </row>
    <row r="981" spans="1:4" ht="18" customHeight="1" x14ac:dyDescent="0.15">
      <c r="A981" s="131" t="s">
        <v>247</v>
      </c>
      <c r="B981" s="129">
        <v>0</v>
      </c>
      <c r="C981" s="129">
        <v>0</v>
      </c>
      <c r="D981" s="136"/>
    </row>
    <row r="982" spans="1:4" ht="18" customHeight="1" x14ac:dyDescent="0.15">
      <c r="A982" s="131" t="s">
        <v>248</v>
      </c>
      <c r="B982" s="129">
        <v>0</v>
      </c>
      <c r="C982" s="129">
        <v>0</v>
      </c>
      <c r="D982" s="136"/>
    </row>
    <row r="983" spans="1:4" ht="18" customHeight="1" x14ac:dyDescent="0.15">
      <c r="A983" s="131" t="s">
        <v>998</v>
      </c>
      <c r="B983" s="129">
        <v>0</v>
      </c>
      <c r="C983" s="129">
        <f>SUM(C984:C988)</f>
        <v>0</v>
      </c>
      <c r="D983" s="136"/>
    </row>
    <row r="984" spans="1:4" ht="18" customHeight="1" x14ac:dyDescent="0.15">
      <c r="A984" s="131" t="s">
        <v>999</v>
      </c>
      <c r="B984" s="129">
        <v>0</v>
      </c>
      <c r="C984" s="129">
        <v>0</v>
      </c>
      <c r="D984" s="136"/>
    </row>
    <row r="985" spans="1:4" ht="18" customHeight="1" x14ac:dyDescent="0.15">
      <c r="A985" s="131" t="s">
        <v>1000</v>
      </c>
      <c r="B985" s="129">
        <v>0</v>
      </c>
      <c r="C985" s="129">
        <v>0</v>
      </c>
      <c r="D985" s="136"/>
    </row>
    <row r="986" spans="1:4" ht="18" customHeight="1" x14ac:dyDescent="0.15">
      <c r="A986" s="131" t="s">
        <v>1001</v>
      </c>
      <c r="B986" s="129">
        <v>0</v>
      </c>
      <c r="C986" s="129">
        <v>0</v>
      </c>
      <c r="D986" s="136"/>
    </row>
    <row r="987" spans="1:4" ht="18" customHeight="1" x14ac:dyDescent="0.15">
      <c r="A987" s="131" t="s">
        <v>1002</v>
      </c>
      <c r="B987" s="129">
        <v>0</v>
      </c>
      <c r="C987" s="129">
        <v>0</v>
      </c>
      <c r="D987" s="136"/>
    </row>
    <row r="988" spans="1:4" ht="18" customHeight="1" x14ac:dyDescent="0.15">
      <c r="A988" s="131" t="s">
        <v>1003</v>
      </c>
      <c r="B988" s="129">
        <v>0</v>
      </c>
      <c r="C988" s="129">
        <v>0</v>
      </c>
      <c r="D988" s="136"/>
    </row>
    <row r="989" spans="1:4" ht="18" customHeight="1" x14ac:dyDescent="0.15">
      <c r="A989" s="131" t="s">
        <v>1004</v>
      </c>
      <c r="B989" s="129">
        <v>1500</v>
      </c>
      <c r="C989" s="129">
        <f>SUM(C990:C995)</f>
        <v>0</v>
      </c>
      <c r="D989" s="136"/>
    </row>
    <row r="990" spans="1:4" ht="18" customHeight="1" x14ac:dyDescent="0.15">
      <c r="A990" s="130" t="s">
        <v>1005</v>
      </c>
      <c r="B990" s="129">
        <f>SUM(B991:B995)</f>
        <v>0</v>
      </c>
      <c r="C990" s="129">
        <v>0</v>
      </c>
      <c r="D990" s="136"/>
    </row>
    <row r="991" spans="1:4" ht="18" customHeight="1" x14ac:dyDescent="0.15">
      <c r="A991" s="131" t="s">
        <v>578</v>
      </c>
      <c r="B991" s="129">
        <v>0</v>
      </c>
      <c r="C991" s="129">
        <v>0</v>
      </c>
      <c r="D991" s="136"/>
    </row>
    <row r="992" spans="1:4" ht="18" customHeight="1" x14ac:dyDescent="0.15">
      <c r="A992" s="131" t="s">
        <v>1006</v>
      </c>
      <c r="B992" s="129">
        <v>0</v>
      </c>
      <c r="C992" s="129">
        <v>0</v>
      </c>
      <c r="D992" s="136"/>
    </row>
    <row r="993" spans="1:4" ht="18" customHeight="1" x14ac:dyDescent="0.15">
      <c r="A993" s="131" t="s">
        <v>1007</v>
      </c>
      <c r="B993" s="129">
        <v>0</v>
      </c>
      <c r="C993" s="129">
        <v>0</v>
      </c>
      <c r="D993" s="136"/>
    </row>
    <row r="994" spans="1:4" ht="18" customHeight="1" x14ac:dyDescent="0.15">
      <c r="A994" s="131" t="s">
        <v>1008</v>
      </c>
      <c r="B994" s="129">
        <v>0</v>
      </c>
      <c r="C994" s="129">
        <v>0</v>
      </c>
      <c r="D994" s="136"/>
    </row>
    <row r="995" spans="1:4" ht="18" customHeight="1" x14ac:dyDescent="0.15">
      <c r="A995" s="131" t="s">
        <v>1009</v>
      </c>
      <c r="B995" s="129">
        <v>0</v>
      </c>
      <c r="C995" s="129">
        <v>0</v>
      </c>
      <c r="D995" s="136"/>
    </row>
    <row r="996" spans="1:4" ht="18" customHeight="1" x14ac:dyDescent="0.15">
      <c r="A996" s="130" t="s">
        <v>1010</v>
      </c>
      <c r="B996" s="129">
        <f>SUM(B997:B1002)</f>
        <v>0</v>
      </c>
      <c r="C996" s="129">
        <f>SUM(C997:C1002)</f>
        <v>439</v>
      </c>
      <c r="D996" s="136">
        <f t="shared" ref="D996:D1017" si="15">(B996/C996-1)*100</f>
        <v>-100</v>
      </c>
    </row>
    <row r="997" spans="1:4" ht="18" customHeight="1" x14ac:dyDescent="0.15">
      <c r="A997" s="131" t="s">
        <v>1011</v>
      </c>
      <c r="B997" s="129">
        <v>0</v>
      </c>
      <c r="C997" s="129">
        <v>0</v>
      </c>
      <c r="D997" s="136"/>
    </row>
    <row r="998" spans="1:4" ht="18" customHeight="1" x14ac:dyDescent="0.15">
      <c r="A998" s="131" t="s">
        <v>1012</v>
      </c>
      <c r="B998" s="129">
        <v>0</v>
      </c>
      <c r="C998" s="129">
        <v>0</v>
      </c>
      <c r="D998" s="136"/>
    </row>
    <row r="999" spans="1:4" ht="18" customHeight="1" x14ac:dyDescent="0.15">
      <c r="A999" s="131" t="s">
        <v>1013</v>
      </c>
      <c r="B999" s="129">
        <v>0</v>
      </c>
      <c r="C999" s="129">
        <v>0</v>
      </c>
      <c r="D999" s="136"/>
    </row>
    <row r="1000" spans="1:4" ht="18" customHeight="1" x14ac:dyDescent="0.15">
      <c r="A1000" s="131" t="s">
        <v>1014</v>
      </c>
      <c r="B1000" s="129">
        <v>0</v>
      </c>
      <c r="C1000" s="129">
        <v>389</v>
      </c>
      <c r="D1000" s="136">
        <f t="shared" si="15"/>
        <v>-100</v>
      </c>
    </row>
    <row r="1001" spans="1:4" ht="18" customHeight="1" x14ac:dyDescent="0.15">
      <c r="A1001" s="131" t="s">
        <v>1015</v>
      </c>
      <c r="B1001" s="129">
        <v>0</v>
      </c>
      <c r="C1001" s="129">
        <v>50</v>
      </c>
      <c r="D1001" s="136">
        <f t="shared" si="15"/>
        <v>-100</v>
      </c>
    </row>
    <row r="1002" spans="1:4" ht="18" customHeight="1" x14ac:dyDescent="0.15">
      <c r="A1002" s="131" t="s">
        <v>1016</v>
      </c>
      <c r="B1002" s="129">
        <v>0</v>
      </c>
      <c r="C1002" s="129">
        <v>0</v>
      </c>
      <c r="D1002" s="136"/>
    </row>
    <row r="1003" spans="1:4" ht="18" customHeight="1" x14ac:dyDescent="0.15">
      <c r="A1003" s="130" t="s">
        <v>1017</v>
      </c>
      <c r="B1003" s="129">
        <f>SUM(B1004:B1009)</f>
        <v>449</v>
      </c>
      <c r="C1003" s="129">
        <f>SUM(C1004:C1006)</f>
        <v>0</v>
      </c>
      <c r="D1003" s="136"/>
    </row>
    <row r="1004" spans="1:4" ht="18" customHeight="1" x14ac:dyDescent="0.15">
      <c r="A1004" s="131" t="s">
        <v>1018</v>
      </c>
      <c r="B1004" s="129">
        <v>0</v>
      </c>
      <c r="C1004" s="129">
        <v>0</v>
      </c>
      <c r="D1004" s="136"/>
    </row>
    <row r="1005" spans="1:4" ht="18" customHeight="1" x14ac:dyDescent="0.15">
      <c r="A1005" s="131" t="s">
        <v>1019</v>
      </c>
      <c r="B1005" s="129">
        <v>0</v>
      </c>
      <c r="C1005" s="129">
        <v>0</v>
      </c>
      <c r="D1005" s="136"/>
    </row>
    <row r="1006" spans="1:4" ht="18" customHeight="1" x14ac:dyDescent="0.15">
      <c r="A1006" s="131" t="s">
        <v>1020</v>
      </c>
      <c r="B1006" s="129">
        <v>0</v>
      </c>
      <c r="C1006" s="129">
        <v>0</v>
      </c>
      <c r="D1006" s="136"/>
    </row>
    <row r="1007" spans="1:4" ht="18" customHeight="1" x14ac:dyDescent="0.15">
      <c r="A1007" s="131" t="s">
        <v>1021</v>
      </c>
      <c r="B1007" s="129">
        <v>449</v>
      </c>
      <c r="C1007" s="129">
        <f>C1008+C1009</f>
        <v>0</v>
      </c>
      <c r="D1007" s="136"/>
    </row>
    <row r="1008" spans="1:4" ht="18" customHeight="1" x14ac:dyDescent="0.15">
      <c r="A1008" s="131" t="s">
        <v>1022</v>
      </c>
      <c r="B1008" s="129">
        <v>0</v>
      </c>
      <c r="C1008" s="129">
        <v>0</v>
      </c>
      <c r="D1008" s="136"/>
    </row>
    <row r="1009" spans="1:4" ht="18" customHeight="1" x14ac:dyDescent="0.15">
      <c r="A1009" s="131" t="s">
        <v>1023</v>
      </c>
      <c r="B1009" s="129">
        <v>0</v>
      </c>
      <c r="C1009" s="129">
        <v>0</v>
      </c>
      <c r="D1009" s="136"/>
    </row>
    <row r="1010" spans="1:4" ht="18" customHeight="1" x14ac:dyDescent="0.15">
      <c r="A1010" s="130" t="s">
        <v>1024</v>
      </c>
      <c r="B1010" s="129">
        <f>SUM(B1011:B1013)</f>
        <v>0</v>
      </c>
      <c r="C1010" s="129">
        <f>SUM(C1011,C1041,C1051,C1061,C1066,C1073,C1078)</f>
        <v>1125</v>
      </c>
      <c r="D1010" s="136">
        <f t="shared" si="15"/>
        <v>-100</v>
      </c>
    </row>
    <row r="1011" spans="1:4" ht="18" customHeight="1" x14ac:dyDescent="0.15">
      <c r="A1011" s="131" t="s">
        <v>1025</v>
      </c>
      <c r="B1011" s="129">
        <v>0</v>
      </c>
      <c r="C1011" s="129">
        <f>SUM(C1012:C1040)</f>
        <v>1125</v>
      </c>
      <c r="D1011" s="136">
        <f t="shared" si="15"/>
        <v>-100</v>
      </c>
    </row>
    <row r="1012" spans="1:4" ht="18" customHeight="1" x14ac:dyDescent="0.15">
      <c r="A1012" s="131" t="s">
        <v>1026</v>
      </c>
      <c r="B1012" s="129">
        <v>0</v>
      </c>
      <c r="C1012" s="129">
        <v>261</v>
      </c>
      <c r="D1012" s="136">
        <f t="shared" si="15"/>
        <v>-100</v>
      </c>
    </row>
    <row r="1013" spans="1:4" ht="18" customHeight="1" x14ac:dyDescent="0.15">
      <c r="A1013" s="131" t="s">
        <v>1027</v>
      </c>
      <c r="B1013" s="129">
        <v>0</v>
      </c>
      <c r="C1013" s="129">
        <v>0</v>
      </c>
      <c r="D1013" s="136"/>
    </row>
    <row r="1014" spans="1:4" ht="18" customHeight="1" x14ac:dyDescent="0.15">
      <c r="A1014" s="130" t="s">
        <v>1028</v>
      </c>
      <c r="B1014" s="129">
        <f>B1015+B1016</f>
        <v>0</v>
      </c>
      <c r="C1014" s="129">
        <v>0</v>
      </c>
      <c r="D1014" s="136"/>
    </row>
    <row r="1015" spans="1:4" ht="18" customHeight="1" x14ac:dyDescent="0.15">
      <c r="A1015" s="131" t="s">
        <v>1029</v>
      </c>
      <c r="B1015" s="129">
        <v>0</v>
      </c>
      <c r="C1015" s="129">
        <v>0</v>
      </c>
      <c r="D1015" s="136"/>
    </row>
    <row r="1016" spans="1:4" ht="18" customHeight="1" x14ac:dyDescent="0.15">
      <c r="A1016" s="131" t="s">
        <v>1030</v>
      </c>
      <c r="B1016" s="129">
        <v>0</v>
      </c>
      <c r="C1016" s="129">
        <v>0</v>
      </c>
      <c r="D1016" s="136"/>
    </row>
    <row r="1017" spans="1:4" ht="18" customHeight="1" x14ac:dyDescent="0.15">
      <c r="A1017" s="130" t="s">
        <v>1031</v>
      </c>
      <c r="B1017" s="129">
        <f>SUM(B1018,B1041,B1051,B1061,B1066,B1073,B1078)</f>
        <v>1483</v>
      </c>
      <c r="C1017" s="129">
        <v>41</v>
      </c>
      <c r="D1017" s="136">
        <f t="shared" si="15"/>
        <v>3517.0731707317073</v>
      </c>
    </row>
    <row r="1018" spans="1:4" ht="18" customHeight="1" x14ac:dyDescent="0.15">
      <c r="A1018" s="130" t="s">
        <v>1032</v>
      </c>
      <c r="B1018" s="129">
        <f>SUM(B1019:B1040)</f>
        <v>1483</v>
      </c>
      <c r="C1018" s="129">
        <v>0</v>
      </c>
      <c r="D1018" s="136"/>
    </row>
    <row r="1019" spans="1:4" ht="18" customHeight="1" x14ac:dyDescent="0.15">
      <c r="A1019" s="131" t="s">
        <v>246</v>
      </c>
      <c r="B1019" s="129">
        <v>322</v>
      </c>
      <c r="C1019" s="129">
        <v>0</v>
      </c>
      <c r="D1019" s="136"/>
    </row>
    <row r="1020" spans="1:4" ht="18" customHeight="1" x14ac:dyDescent="0.15">
      <c r="A1020" s="131" t="s">
        <v>247</v>
      </c>
      <c r="B1020" s="129">
        <v>0</v>
      </c>
      <c r="C1020" s="129">
        <v>0</v>
      </c>
      <c r="D1020" s="136"/>
    </row>
    <row r="1021" spans="1:4" ht="18" customHeight="1" x14ac:dyDescent="0.15">
      <c r="A1021" s="131" t="s">
        <v>248</v>
      </c>
      <c r="B1021" s="129">
        <v>0</v>
      </c>
      <c r="C1021" s="129">
        <v>0</v>
      </c>
      <c r="D1021" s="136"/>
    </row>
    <row r="1022" spans="1:4" ht="18" customHeight="1" x14ac:dyDescent="0.15">
      <c r="A1022" s="131" t="s">
        <v>1033</v>
      </c>
      <c r="B1022" s="129">
        <v>0</v>
      </c>
      <c r="C1022" s="129">
        <v>0</v>
      </c>
      <c r="D1022" s="136"/>
    </row>
    <row r="1023" spans="1:4" ht="18" customHeight="1" x14ac:dyDescent="0.15">
      <c r="A1023" s="131" t="s">
        <v>1034</v>
      </c>
      <c r="B1023" s="129">
        <v>39</v>
      </c>
      <c r="C1023" s="129">
        <v>0</v>
      </c>
      <c r="D1023" s="136"/>
    </row>
    <row r="1024" spans="1:4" ht="18" customHeight="1" x14ac:dyDescent="0.15">
      <c r="A1024" s="131" t="s">
        <v>1035</v>
      </c>
      <c r="B1024" s="129">
        <v>0</v>
      </c>
      <c r="C1024" s="129">
        <v>0</v>
      </c>
      <c r="D1024" s="136"/>
    </row>
    <row r="1025" spans="1:4" ht="18" customHeight="1" x14ac:dyDescent="0.15">
      <c r="A1025" s="131" t="s">
        <v>1036</v>
      </c>
      <c r="B1025" s="129">
        <v>0</v>
      </c>
      <c r="C1025" s="129">
        <v>0</v>
      </c>
      <c r="D1025" s="136"/>
    </row>
    <row r="1026" spans="1:4" ht="18" customHeight="1" x14ac:dyDescent="0.15">
      <c r="A1026" s="131" t="s">
        <v>1037</v>
      </c>
      <c r="B1026" s="129">
        <v>0</v>
      </c>
      <c r="C1026" s="129">
        <v>0</v>
      </c>
      <c r="D1026" s="136"/>
    </row>
    <row r="1027" spans="1:4" ht="18" customHeight="1" x14ac:dyDescent="0.15">
      <c r="A1027" s="131" t="s">
        <v>1038</v>
      </c>
      <c r="B1027" s="129">
        <v>206</v>
      </c>
      <c r="C1027" s="129">
        <v>0</v>
      </c>
      <c r="D1027" s="136"/>
    </row>
    <row r="1028" spans="1:4" ht="18" customHeight="1" x14ac:dyDescent="0.15">
      <c r="A1028" s="131" t="s">
        <v>1039</v>
      </c>
      <c r="B1028" s="129">
        <v>0</v>
      </c>
      <c r="C1028" s="129">
        <v>0</v>
      </c>
      <c r="D1028" s="136"/>
    </row>
    <row r="1029" spans="1:4" ht="18" customHeight="1" x14ac:dyDescent="0.15">
      <c r="A1029" s="131" t="s">
        <v>1040</v>
      </c>
      <c r="B1029" s="129">
        <v>0</v>
      </c>
      <c r="C1029" s="129">
        <v>0</v>
      </c>
      <c r="D1029" s="136"/>
    </row>
    <row r="1030" spans="1:4" ht="18" customHeight="1" x14ac:dyDescent="0.15">
      <c r="A1030" s="131" t="s">
        <v>1041</v>
      </c>
      <c r="B1030" s="129">
        <v>0</v>
      </c>
      <c r="C1030" s="129">
        <v>0</v>
      </c>
      <c r="D1030" s="136"/>
    </row>
    <row r="1031" spans="1:4" ht="18" customHeight="1" x14ac:dyDescent="0.15">
      <c r="A1031" s="131" t="s">
        <v>1042</v>
      </c>
      <c r="B1031" s="129">
        <v>0</v>
      </c>
      <c r="C1031" s="129">
        <v>0</v>
      </c>
      <c r="D1031" s="136"/>
    </row>
    <row r="1032" spans="1:4" ht="18" customHeight="1" x14ac:dyDescent="0.15">
      <c r="A1032" s="131" t="s">
        <v>1043</v>
      </c>
      <c r="B1032" s="129">
        <v>0</v>
      </c>
      <c r="C1032" s="129">
        <v>0</v>
      </c>
      <c r="D1032" s="136"/>
    </row>
    <row r="1033" spans="1:4" ht="18" customHeight="1" x14ac:dyDescent="0.15">
      <c r="A1033" s="131" t="s">
        <v>1044</v>
      </c>
      <c r="B1033" s="129">
        <v>0</v>
      </c>
      <c r="C1033" s="129">
        <v>0</v>
      </c>
      <c r="D1033" s="136"/>
    </row>
    <row r="1034" spans="1:4" ht="18" customHeight="1" x14ac:dyDescent="0.15">
      <c r="A1034" s="131" t="s">
        <v>1045</v>
      </c>
      <c r="B1034" s="129">
        <v>0</v>
      </c>
      <c r="C1034" s="129">
        <v>0</v>
      </c>
      <c r="D1034" s="136"/>
    </row>
    <row r="1035" spans="1:4" ht="18" customHeight="1" x14ac:dyDescent="0.15">
      <c r="A1035" s="131" t="s">
        <v>1046</v>
      </c>
      <c r="B1035" s="129">
        <v>0</v>
      </c>
      <c r="C1035" s="129">
        <v>0</v>
      </c>
      <c r="D1035" s="136"/>
    </row>
    <row r="1036" spans="1:4" ht="18" customHeight="1" x14ac:dyDescent="0.15">
      <c r="A1036" s="131" t="s">
        <v>1047</v>
      </c>
      <c r="B1036" s="129">
        <v>0</v>
      </c>
      <c r="C1036" s="129">
        <v>0</v>
      </c>
      <c r="D1036" s="136"/>
    </row>
    <row r="1037" spans="1:4" ht="18" customHeight="1" x14ac:dyDescent="0.15">
      <c r="A1037" s="131" t="s">
        <v>1048</v>
      </c>
      <c r="B1037" s="129">
        <v>0</v>
      </c>
      <c r="C1037" s="129">
        <v>0</v>
      </c>
      <c r="D1037" s="136"/>
    </row>
    <row r="1038" spans="1:4" ht="18" customHeight="1" x14ac:dyDescent="0.15">
      <c r="A1038" s="131" t="s">
        <v>1049</v>
      </c>
      <c r="B1038" s="129">
        <v>0</v>
      </c>
      <c r="C1038" s="129">
        <v>0</v>
      </c>
      <c r="D1038" s="136"/>
    </row>
    <row r="1039" spans="1:4" ht="18" customHeight="1" x14ac:dyDescent="0.15">
      <c r="A1039" s="131" t="s">
        <v>1050</v>
      </c>
      <c r="B1039" s="129">
        <v>0</v>
      </c>
      <c r="C1039" s="129">
        <v>0</v>
      </c>
      <c r="D1039" s="136"/>
    </row>
    <row r="1040" spans="1:4" ht="18" customHeight="1" x14ac:dyDescent="0.15">
      <c r="A1040" s="131" t="s">
        <v>1051</v>
      </c>
      <c r="B1040" s="129">
        <v>916</v>
      </c>
      <c r="C1040" s="129">
        <v>823</v>
      </c>
      <c r="D1040" s="136">
        <f t="shared" ref="D1040:D1092" si="16">(B1040/C1040-1)*100</f>
        <v>11.300121506682871</v>
      </c>
    </row>
    <row r="1041" spans="1:4" ht="18" customHeight="1" x14ac:dyDescent="0.15">
      <c r="A1041" s="130" t="s">
        <v>1052</v>
      </c>
      <c r="B1041" s="129">
        <f>SUM(B1042:B1050)</f>
        <v>0</v>
      </c>
      <c r="C1041" s="129">
        <f>SUM(C1042:C1050)</f>
        <v>0</v>
      </c>
      <c r="D1041" s="136"/>
    </row>
    <row r="1042" spans="1:4" ht="18" customHeight="1" x14ac:dyDescent="0.15">
      <c r="A1042" s="131" t="s">
        <v>246</v>
      </c>
      <c r="B1042" s="129">
        <v>0</v>
      </c>
      <c r="C1042" s="129">
        <v>0</v>
      </c>
      <c r="D1042" s="136"/>
    </row>
    <row r="1043" spans="1:4" ht="18" customHeight="1" x14ac:dyDescent="0.15">
      <c r="A1043" s="131" t="s">
        <v>247</v>
      </c>
      <c r="B1043" s="129">
        <v>0</v>
      </c>
      <c r="C1043" s="129">
        <v>0</v>
      </c>
      <c r="D1043" s="136"/>
    </row>
    <row r="1044" spans="1:4" ht="18" customHeight="1" x14ac:dyDescent="0.15">
      <c r="A1044" s="131" t="s">
        <v>248</v>
      </c>
      <c r="B1044" s="129">
        <v>0</v>
      </c>
      <c r="C1044" s="129">
        <v>0</v>
      </c>
      <c r="D1044" s="136"/>
    </row>
    <row r="1045" spans="1:4" ht="18" customHeight="1" x14ac:dyDescent="0.15">
      <c r="A1045" s="131" t="s">
        <v>1053</v>
      </c>
      <c r="B1045" s="129">
        <v>0</v>
      </c>
      <c r="C1045" s="129">
        <v>0</v>
      </c>
      <c r="D1045" s="136"/>
    </row>
    <row r="1046" spans="1:4" ht="18" customHeight="1" x14ac:dyDescent="0.15">
      <c r="A1046" s="131" t="s">
        <v>1054</v>
      </c>
      <c r="B1046" s="129">
        <v>0</v>
      </c>
      <c r="C1046" s="129">
        <v>0</v>
      </c>
      <c r="D1046" s="136"/>
    </row>
    <row r="1047" spans="1:4" ht="18" customHeight="1" x14ac:dyDescent="0.15">
      <c r="A1047" s="131" t="s">
        <v>1055</v>
      </c>
      <c r="B1047" s="129">
        <v>0</v>
      </c>
      <c r="C1047" s="129">
        <v>0</v>
      </c>
      <c r="D1047" s="136"/>
    </row>
    <row r="1048" spans="1:4" ht="18" customHeight="1" x14ac:dyDescent="0.15">
      <c r="A1048" s="131" t="s">
        <v>1056</v>
      </c>
      <c r="B1048" s="129">
        <v>0</v>
      </c>
      <c r="C1048" s="129">
        <v>0</v>
      </c>
      <c r="D1048" s="136"/>
    </row>
    <row r="1049" spans="1:4" ht="18" customHeight="1" x14ac:dyDescent="0.15">
      <c r="A1049" s="131" t="s">
        <v>1057</v>
      </c>
      <c r="B1049" s="129">
        <v>0</v>
      </c>
      <c r="C1049" s="129">
        <v>0</v>
      </c>
      <c r="D1049" s="136"/>
    </row>
    <row r="1050" spans="1:4" ht="18" customHeight="1" x14ac:dyDescent="0.15">
      <c r="A1050" s="131" t="s">
        <v>1058</v>
      </c>
      <c r="B1050" s="129">
        <v>0</v>
      </c>
      <c r="C1050" s="129">
        <v>0</v>
      </c>
      <c r="D1050" s="136"/>
    </row>
    <row r="1051" spans="1:4" ht="18" customHeight="1" x14ac:dyDescent="0.15">
      <c r="A1051" s="130" t="s">
        <v>1059</v>
      </c>
      <c r="B1051" s="129">
        <f>SUM(B1052:B1060)</f>
        <v>0</v>
      </c>
      <c r="C1051" s="129">
        <f>SUM(C1052:C1060)</f>
        <v>0</v>
      </c>
      <c r="D1051" s="136"/>
    </row>
    <row r="1052" spans="1:4" ht="18" customHeight="1" x14ac:dyDescent="0.15">
      <c r="A1052" s="131" t="s">
        <v>246</v>
      </c>
      <c r="B1052" s="129">
        <v>0</v>
      </c>
      <c r="C1052" s="129">
        <v>0</v>
      </c>
      <c r="D1052" s="136"/>
    </row>
    <row r="1053" spans="1:4" ht="18" customHeight="1" x14ac:dyDescent="0.15">
      <c r="A1053" s="131" t="s">
        <v>247</v>
      </c>
      <c r="B1053" s="129">
        <v>0</v>
      </c>
      <c r="C1053" s="129">
        <v>0</v>
      </c>
      <c r="D1053" s="136"/>
    </row>
    <row r="1054" spans="1:4" ht="18" customHeight="1" x14ac:dyDescent="0.15">
      <c r="A1054" s="131" t="s">
        <v>248</v>
      </c>
      <c r="B1054" s="129">
        <v>0</v>
      </c>
      <c r="C1054" s="129">
        <v>0</v>
      </c>
      <c r="D1054" s="136"/>
    </row>
    <row r="1055" spans="1:4" ht="18" customHeight="1" x14ac:dyDescent="0.15">
      <c r="A1055" s="131" t="s">
        <v>1060</v>
      </c>
      <c r="B1055" s="129">
        <v>0</v>
      </c>
      <c r="C1055" s="129">
        <v>0</v>
      </c>
      <c r="D1055" s="136"/>
    </row>
    <row r="1056" spans="1:4" ht="18" customHeight="1" x14ac:dyDescent="0.15">
      <c r="A1056" s="131" t="s">
        <v>1061</v>
      </c>
      <c r="B1056" s="129">
        <v>0</v>
      </c>
      <c r="C1056" s="129">
        <v>0</v>
      </c>
      <c r="D1056" s="136"/>
    </row>
    <row r="1057" spans="1:4" ht="18" customHeight="1" x14ac:dyDescent="0.15">
      <c r="A1057" s="131" t="s">
        <v>1062</v>
      </c>
      <c r="B1057" s="129">
        <v>0</v>
      </c>
      <c r="C1057" s="129">
        <v>0</v>
      </c>
      <c r="D1057" s="136"/>
    </row>
    <row r="1058" spans="1:4" ht="18" customHeight="1" x14ac:dyDescent="0.15">
      <c r="A1058" s="131" t="s">
        <v>1063</v>
      </c>
      <c r="B1058" s="129">
        <v>0</v>
      </c>
      <c r="C1058" s="129">
        <v>0</v>
      </c>
      <c r="D1058" s="136"/>
    </row>
    <row r="1059" spans="1:4" ht="18" customHeight="1" x14ac:dyDescent="0.15">
      <c r="A1059" s="131" t="s">
        <v>1064</v>
      </c>
      <c r="B1059" s="129">
        <v>0</v>
      </c>
      <c r="C1059" s="129">
        <v>0</v>
      </c>
      <c r="D1059" s="136"/>
    </row>
    <row r="1060" spans="1:4" ht="18" customHeight="1" x14ac:dyDescent="0.15">
      <c r="A1060" s="131" t="s">
        <v>1065</v>
      </c>
      <c r="B1060" s="129">
        <v>0</v>
      </c>
      <c r="C1060" s="129">
        <v>0</v>
      </c>
      <c r="D1060" s="136"/>
    </row>
    <row r="1061" spans="1:4" ht="18" customHeight="1" x14ac:dyDescent="0.15">
      <c r="A1061" s="130" t="s">
        <v>1066</v>
      </c>
      <c r="B1061" s="129">
        <f>SUM(B1062:B1065)</f>
        <v>0</v>
      </c>
      <c r="C1061" s="129">
        <f>SUM(C1062:C1065)</f>
        <v>0</v>
      </c>
      <c r="D1061" s="136"/>
    </row>
    <row r="1062" spans="1:4" ht="18" customHeight="1" x14ac:dyDescent="0.15">
      <c r="A1062" s="131" t="s">
        <v>1067</v>
      </c>
      <c r="B1062" s="129">
        <v>0</v>
      </c>
      <c r="C1062" s="129">
        <v>0</v>
      </c>
      <c r="D1062" s="136"/>
    </row>
    <row r="1063" spans="1:4" ht="18" customHeight="1" x14ac:dyDescent="0.15">
      <c r="A1063" s="131" t="s">
        <v>1068</v>
      </c>
      <c r="B1063" s="129">
        <v>0</v>
      </c>
      <c r="C1063" s="129">
        <v>0</v>
      </c>
      <c r="D1063" s="136"/>
    </row>
    <row r="1064" spans="1:4" ht="18" customHeight="1" x14ac:dyDescent="0.15">
      <c r="A1064" s="131" t="s">
        <v>1069</v>
      </c>
      <c r="B1064" s="129">
        <v>0</v>
      </c>
      <c r="C1064" s="129">
        <v>0</v>
      </c>
      <c r="D1064" s="136"/>
    </row>
    <row r="1065" spans="1:4" ht="18" customHeight="1" x14ac:dyDescent="0.15">
      <c r="A1065" s="131" t="s">
        <v>1070</v>
      </c>
      <c r="B1065" s="129">
        <v>0</v>
      </c>
      <c r="C1065" s="129">
        <v>0</v>
      </c>
      <c r="D1065" s="136"/>
    </row>
    <row r="1066" spans="1:4" ht="18" customHeight="1" x14ac:dyDescent="0.15">
      <c r="A1066" s="130" t="s">
        <v>1071</v>
      </c>
      <c r="B1066" s="129">
        <f>SUM(B1067:B1072)</f>
        <v>0</v>
      </c>
      <c r="C1066" s="129">
        <f>SUM(C1067:C1072)</f>
        <v>0</v>
      </c>
      <c r="D1066" s="136"/>
    </row>
    <row r="1067" spans="1:4" ht="18" customHeight="1" x14ac:dyDescent="0.15">
      <c r="A1067" s="131" t="s">
        <v>246</v>
      </c>
      <c r="B1067" s="129">
        <v>0</v>
      </c>
      <c r="C1067" s="129">
        <v>0</v>
      </c>
      <c r="D1067" s="136"/>
    </row>
    <row r="1068" spans="1:4" ht="18" customHeight="1" x14ac:dyDescent="0.15">
      <c r="A1068" s="131" t="s">
        <v>247</v>
      </c>
      <c r="B1068" s="129">
        <v>0</v>
      </c>
      <c r="C1068" s="129">
        <v>0</v>
      </c>
      <c r="D1068" s="136"/>
    </row>
    <row r="1069" spans="1:4" ht="18" customHeight="1" x14ac:dyDescent="0.15">
      <c r="A1069" s="131" t="s">
        <v>248</v>
      </c>
      <c r="B1069" s="129">
        <v>0</v>
      </c>
      <c r="C1069" s="129">
        <v>0</v>
      </c>
      <c r="D1069" s="136"/>
    </row>
    <row r="1070" spans="1:4" ht="18" customHeight="1" x14ac:dyDescent="0.15">
      <c r="A1070" s="131" t="s">
        <v>1057</v>
      </c>
      <c r="B1070" s="129">
        <v>0</v>
      </c>
      <c r="C1070" s="129">
        <v>0</v>
      </c>
      <c r="D1070" s="136"/>
    </row>
    <row r="1071" spans="1:4" ht="18" customHeight="1" x14ac:dyDescent="0.15">
      <c r="A1071" s="131" t="s">
        <v>1072</v>
      </c>
      <c r="B1071" s="129">
        <v>0</v>
      </c>
      <c r="C1071" s="129">
        <v>0</v>
      </c>
      <c r="D1071" s="136"/>
    </row>
    <row r="1072" spans="1:4" ht="18" customHeight="1" x14ac:dyDescent="0.15">
      <c r="A1072" s="131" t="s">
        <v>1073</v>
      </c>
      <c r="B1072" s="129">
        <v>0</v>
      </c>
      <c r="C1072" s="129">
        <v>0</v>
      </c>
      <c r="D1072" s="136"/>
    </row>
    <row r="1073" spans="1:4" ht="18" customHeight="1" x14ac:dyDescent="0.15">
      <c r="A1073" s="130" t="s">
        <v>1074</v>
      </c>
      <c r="B1073" s="129">
        <f>SUM(B1074:B1077)</f>
        <v>0</v>
      </c>
      <c r="C1073" s="129">
        <f>SUM(C1074:C1077)</f>
        <v>0</v>
      </c>
      <c r="D1073" s="136"/>
    </row>
    <row r="1074" spans="1:4" ht="18" customHeight="1" x14ac:dyDescent="0.15">
      <c r="A1074" s="131" t="s">
        <v>1075</v>
      </c>
      <c r="B1074" s="129">
        <v>0</v>
      </c>
      <c r="C1074" s="129">
        <v>0</v>
      </c>
      <c r="D1074" s="136"/>
    </row>
    <row r="1075" spans="1:4" ht="18" customHeight="1" x14ac:dyDescent="0.15">
      <c r="A1075" s="131" t="s">
        <v>1076</v>
      </c>
      <c r="B1075" s="129">
        <v>0</v>
      </c>
      <c r="C1075" s="129">
        <v>0</v>
      </c>
      <c r="D1075" s="136"/>
    </row>
    <row r="1076" spans="1:4" ht="18" customHeight="1" x14ac:dyDescent="0.15">
      <c r="A1076" s="131" t="s">
        <v>1077</v>
      </c>
      <c r="B1076" s="129">
        <v>0</v>
      </c>
      <c r="C1076" s="129">
        <v>0</v>
      </c>
      <c r="D1076" s="136"/>
    </row>
    <row r="1077" spans="1:4" ht="18" customHeight="1" x14ac:dyDescent="0.15">
      <c r="A1077" s="131" t="s">
        <v>1078</v>
      </c>
      <c r="B1077" s="129">
        <v>0</v>
      </c>
      <c r="C1077" s="129">
        <v>0</v>
      </c>
      <c r="D1077" s="136"/>
    </row>
    <row r="1078" spans="1:4" ht="18" customHeight="1" x14ac:dyDescent="0.15">
      <c r="A1078" s="130" t="s">
        <v>1079</v>
      </c>
      <c r="B1078" s="129">
        <f>SUM(B1079:B1080)</f>
        <v>0</v>
      </c>
      <c r="C1078" s="129">
        <f>SUM(C1079:C1080)</f>
        <v>0</v>
      </c>
      <c r="D1078" s="136"/>
    </row>
    <row r="1079" spans="1:4" ht="18" customHeight="1" x14ac:dyDescent="0.15">
      <c r="A1079" s="131" t="s">
        <v>1080</v>
      </c>
      <c r="B1079" s="129">
        <v>0</v>
      </c>
      <c r="C1079" s="129">
        <v>0</v>
      </c>
      <c r="D1079" s="136"/>
    </row>
    <row r="1080" spans="1:4" ht="18" customHeight="1" x14ac:dyDescent="0.15">
      <c r="A1080" s="131" t="s">
        <v>1081</v>
      </c>
      <c r="B1080" s="129">
        <v>0</v>
      </c>
      <c r="C1080" s="129">
        <v>0</v>
      </c>
      <c r="D1080" s="136"/>
    </row>
    <row r="1081" spans="1:4" ht="18" customHeight="1" x14ac:dyDescent="0.15">
      <c r="A1081" s="130" t="s">
        <v>1082</v>
      </c>
      <c r="B1081" s="129">
        <f>SUM(B1082,B1092,B1108,B1113,B1127,B1136,B1143,B1150)</f>
        <v>2077</v>
      </c>
      <c r="C1081" s="129">
        <f>SUM(C1082,C1092,C1108,C1113,C1127,C1136,C1143,C1150)</f>
        <v>675</v>
      </c>
      <c r="D1081" s="136">
        <f t="shared" si="16"/>
        <v>207.70370370370372</v>
      </c>
    </row>
    <row r="1082" spans="1:4" ht="18" customHeight="1" x14ac:dyDescent="0.15">
      <c r="A1082" s="130" t="s">
        <v>1083</v>
      </c>
      <c r="B1082" s="129">
        <f>SUM(B1083:B1091)</f>
        <v>0</v>
      </c>
      <c r="C1082" s="129">
        <f>SUM(C1083:C1091)</f>
        <v>0</v>
      </c>
      <c r="D1082" s="136"/>
    </row>
    <row r="1083" spans="1:4" ht="18" customHeight="1" x14ac:dyDescent="0.15">
      <c r="A1083" s="131" t="s">
        <v>246</v>
      </c>
      <c r="B1083" s="129">
        <v>0</v>
      </c>
      <c r="C1083" s="129">
        <v>0</v>
      </c>
      <c r="D1083" s="136"/>
    </row>
    <row r="1084" spans="1:4" ht="18" customHeight="1" x14ac:dyDescent="0.15">
      <c r="A1084" s="131" t="s">
        <v>247</v>
      </c>
      <c r="B1084" s="129">
        <v>0</v>
      </c>
      <c r="C1084" s="129">
        <v>0</v>
      </c>
      <c r="D1084" s="136"/>
    </row>
    <row r="1085" spans="1:4" ht="18" customHeight="1" x14ac:dyDescent="0.15">
      <c r="A1085" s="131" t="s">
        <v>248</v>
      </c>
      <c r="B1085" s="129">
        <v>0</v>
      </c>
      <c r="C1085" s="129">
        <v>0</v>
      </c>
      <c r="D1085" s="136"/>
    </row>
    <row r="1086" spans="1:4" ht="18" customHeight="1" x14ac:dyDescent="0.15">
      <c r="A1086" s="131" t="s">
        <v>1084</v>
      </c>
      <c r="B1086" s="129">
        <v>0</v>
      </c>
      <c r="C1086" s="129">
        <v>0</v>
      </c>
      <c r="D1086" s="136"/>
    </row>
    <row r="1087" spans="1:4" ht="18" customHeight="1" x14ac:dyDescent="0.15">
      <c r="A1087" s="131" t="s">
        <v>1085</v>
      </c>
      <c r="B1087" s="129">
        <v>0</v>
      </c>
      <c r="C1087" s="129">
        <v>0</v>
      </c>
      <c r="D1087" s="136"/>
    </row>
    <row r="1088" spans="1:4" ht="18" customHeight="1" x14ac:dyDescent="0.15">
      <c r="A1088" s="131" t="s">
        <v>1086</v>
      </c>
      <c r="B1088" s="129">
        <v>0</v>
      </c>
      <c r="C1088" s="129">
        <v>0</v>
      </c>
      <c r="D1088" s="136"/>
    </row>
    <row r="1089" spans="1:4" ht="18" customHeight="1" x14ac:dyDescent="0.15">
      <c r="A1089" s="131" t="s">
        <v>1087</v>
      </c>
      <c r="B1089" s="129">
        <v>0</v>
      </c>
      <c r="C1089" s="129">
        <v>0</v>
      </c>
      <c r="D1089" s="136"/>
    </row>
    <row r="1090" spans="1:4" ht="18" customHeight="1" x14ac:dyDescent="0.15">
      <c r="A1090" s="131" t="s">
        <v>1088</v>
      </c>
      <c r="B1090" s="129">
        <v>0</v>
      </c>
      <c r="C1090" s="129">
        <v>0</v>
      </c>
      <c r="D1090" s="136"/>
    </row>
    <row r="1091" spans="1:4" ht="18" customHeight="1" x14ac:dyDescent="0.15">
      <c r="A1091" s="131" t="s">
        <v>1089</v>
      </c>
      <c r="B1091" s="129">
        <v>0</v>
      </c>
      <c r="C1091" s="129">
        <v>0</v>
      </c>
      <c r="D1091" s="136"/>
    </row>
    <row r="1092" spans="1:4" ht="18" customHeight="1" x14ac:dyDescent="0.15">
      <c r="A1092" s="130" t="s">
        <v>1090</v>
      </c>
      <c r="B1092" s="129">
        <f>SUM(B1093:B1107)</f>
        <v>590</v>
      </c>
      <c r="C1092" s="129">
        <f>SUM(C1093:C1107)</f>
        <v>170</v>
      </c>
      <c r="D1092" s="136">
        <f t="shared" si="16"/>
        <v>247.05882352941177</v>
      </c>
    </row>
    <row r="1093" spans="1:4" ht="18" customHeight="1" x14ac:dyDescent="0.15">
      <c r="A1093" s="131" t="s">
        <v>246</v>
      </c>
      <c r="B1093" s="129">
        <v>0</v>
      </c>
      <c r="C1093" s="129">
        <v>0</v>
      </c>
      <c r="D1093" s="136"/>
    </row>
    <row r="1094" spans="1:4" ht="18" customHeight="1" x14ac:dyDescent="0.15">
      <c r="A1094" s="131" t="s">
        <v>247</v>
      </c>
      <c r="B1094" s="129">
        <v>0</v>
      </c>
      <c r="C1094" s="129">
        <v>0</v>
      </c>
      <c r="D1094" s="136"/>
    </row>
    <row r="1095" spans="1:4" ht="18" customHeight="1" x14ac:dyDescent="0.15">
      <c r="A1095" s="131" t="s">
        <v>248</v>
      </c>
      <c r="B1095" s="129">
        <v>0</v>
      </c>
      <c r="C1095" s="129">
        <v>0</v>
      </c>
      <c r="D1095" s="136"/>
    </row>
    <row r="1096" spans="1:4" ht="18" customHeight="1" x14ac:dyDescent="0.15">
      <c r="A1096" s="131" t="s">
        <v>1091</v>
      </c>
      <c r="B1096" s="129">
        <v>0</v>
      </c>
      <c r="C1096" s="129">
        <v>0</v>
      </c>
      <c r="D1096" s="136"/>
    </row>
    <row r="1097" spans="1:4" ht="18" customHeight="1" x14ac:dyDescent="0.15">
      <c r="A1097" s="131" t="s">
        <v>1092</v>
      </c>
      <c r="B1097" s="129">
        <v>0</v>
      </c>
      <c r="C1097" s="129">
        <v>0</v>
      </c>
      <c r="D1097" s="136"/>
    </row>
    <row r="1098" spans="1:4" ht="18" customHeight="1" x14ac:dyDescent="0.15">
      <c r="A1098" s="131" t="s">
        <v>1093</v>
      </c>
      <c r="B1098" s="129">
        <v>0</v>
      </c>
      <c r="C1098" s="129">
        <v>0</v>
      </c>
      <c r="D1098" s="136"/>
    </row>
    <row r="1099" spans="1:4" ht="18" customHeight="1" x14ac:dyDescent="0.15">
      <c r="A1099" s="131" t="s">
        <v>1094</v>
      </c>
      <c r="B1099" s="129">
        <v>0</v>
      </c>
      <c r="C1099" s="129">
        <v>0</v>
      </c>
      <c r="D1099" s="136"/>
    </row>
    <row r="1100" spans="1:4" ht="18" customHeight="1" x14ac:dyDescent="0.15">
      <c r="A1100" s="131" t="s">
        <v>1095</v>
      </c>
      <c r="B1100" s="129">
        <v>0</v>
      </c>
      <c r="C1100" s="129">
        <v>0</v>
      </c>
      <c r="D1100" s="136"/>
    </row>
    <row r="1101" spans="1:4" ht="18" customHeight="1" x14ac:dyDescent="0.15">
      <c r="A1101" s="131" t="s">
        <v>1096</v>
      </c>
      <c r="B1101" s="129">
        <v>0</v>
      </c>
      <c r="C1101" s="129">
        <v>0</v>
      </c>
      <c r="D1101" s="136"/>
    </row>
    <row r="1102" spans="1:4" ht="18" customHeight="1" x14ac:dyDescent="0.15">
      <c r="A1102" s="131" t="s">
        <v>1097</v>
      </c>
      <c r="B1102" s="129">
        <v>0</v>
      </c>
      <c r="C1102" s="129">
        <v>0</v>
      </c>
      <c r="D1102" s="136"/>
    </row>
    <row r="1103" spans="1:4" ht="18" customHeight="1" x14ac:dyDescent="0.15">
      <c r="A1103" s="131" t="s">
        <v>1098</v>
      </c>
      <c r="B1103" s="129">
        <v>0</v>
      </c>
      <c r="C1103" s="129">
        <v>0</v>
      </c>
      <c r="D1103" s="136"/>
    </row>
    <row r="1104" spans="1:4" ht="18" customHeight="1" x14ac:dyDescent="0.15">
      <c r="A1104" s="131" t="s">
        <v>1099</v>
      </c>
      <c r="B1104" s="129">
        <v>0</v>
      </c>
      <c r="C1104" s="129">
        <v>0</v>
      </c>
      <c r="D1104" s="136"/>
    </row>
    <row r="1105" spans="1:4" ht="18" customHeight="1" x14ac:dyDescent="0.15">
      <c r="A1105" s="131" t="s">
        <v>1100</v>
      </c>
      <c r="B1105" s="129">
        <v>0</v>
      </c>
      <c r="C1105" s="129">
        <v>0</v>
      </c>
      <c r="D1105" s="136"/>
    </row>
    <row r="1106" spans="1:4" ht="18" customHeight="1" x14ac:dyDescent="0.15">
      <c r="A1106" s="131" t="s">
        <v>1101</v>
      </c>
      <c r="B1106" s="129">
        <v>0</v>
      </c>
      <c r="C1106" s="129">
        <v>0</v>
      </c>
      <c r="D1106" s="136"/>
    </row>
    <row r="1107" spans="1:4" ht="18" customHeight="1" x14ac:dyDescent="0.15">
      <c r="A1107" s="131" t="s">
        <v>1102</v>
      </c>
      <c r="B1107" s="129">
        <v>590</v>
      </c>
      <c r="C1107" s="129">
        <v>170</v>
      </c>
      <c r="D1107" s="136">
        <f t="shared" ref="D1107:D1158" si="17">(B1107/C1107-1)*100</f>
        <v>247.05882352941177</v>
      </c>
    </row>
    <row r="1108" spans="1:4" ht="18" customHeight="1" x14ac:dyDescent="0.15">
      <c r="A1108" s="130" t="s">
        <v>1103</v>
      </c>
      <c r="B1108" s="129">
        <f>SUM(B1109:B1112)</f>
        <v>0</v>
      </c>
      <c r="C1108" s="129">
        <f>SUM(C1109:C1112)</f>
        <v>0</v>
      </c>
      <c r="D1108" s="136"/>
    </row>
    <row r="1109" spans="1:4" ht="18" customHeight="1" x14ac:dyDescent="0.15">
      <c r="A1109" s="131" t="s">
        <v>246</v>
      </c>
      <c r="B1109" s="129">
        <v>0</v>
      </c>
      <c r="C1109" s="129">
        <v>0</v>
      </c>
      <c r="D1109" s="136"/>
    </row>
    <row r="1110" spans="1:4" ht="18" customHeight="1" x14ac:dyDescent="0.15">
      <c r="A1110" s="131" t="s">
        <v>247</v>
      </c>
      <c r="B1110" s="129">
        <v>0</v>
      </c>
      <c r="C1110" s="129">
        <v>0</v>
      </c>
      <c r="D1110" s="136"/>
    </row>
    <row r="1111" spans="1:4" ht="18" customHeight="1" x14ac:dyDescent="0.15">
      <c r="A1111" s="131" t="s">
        <v>248</v>
      </c>
      <c r="B1111" s="129">
        <v>0</v>
      </c>
      <c r="C1111" s="129">
        <v>0</v>
      </c>
      <c r="D1111" s="136"/>
    </row>
    <row r="1112" spans="1:4" ht="18" customHeight="1" x14ac:dyDescent="0.15">
      <c r="A1112" s="131" t="s">
        <v>1104</v>
      </c>
      <c r="B1112" s="129">
        <v>0</v>
      </c>
      <c r="C1112" s="129">
        <v>0</v>
      </c>
      <c r="D1112" s="136"/>
    </row>
    <row r="1113" spans="1:4" ht="18" customHeight="1" x14ac:dyDescent="0.15">
      <c r="A1113" s="130" t="s">
        <v>1105</v>
      </c>
      <c r="B1113" s="129">
        <f>SUM(B1114:B1126)</f>
        <v>0</v>
      </c>
      <c r="C1113" s="129">
        <f>SUM(C1114:C1126)</f>
        <v>0</v>
      </c>
      <c r="D1113" s="136"/>
    </row>
    <row r="1114" spans="1:4" ht="18" customHeight="1" x14ac:dyDescent="0.15">
      <c r="A1114" s="131" t="s">
        <v>246</v>
      </c>
      <c r="B1114" s="129">
        <v>0</v>
      </c>
      <c r="C1114" s="129">
        <v>0</v>
      </c>
      <c r="D1114" s="136"/>
    </row>
    <row r="1115" spans="1:4" ht="18" customHeight="1" x14ac:dyDescent="0.15">
      <c r="A1115" s="131" t="s">
        <v>247</v>
      </c>
      <c r="B1115" s="129">
        <v>0</v>
      </c>
      <c r="C1115" s="129">
        <v>0</v>
      </c>
      <c r="D1115" s="136"/>
    </row>
    <row r="1116" spans="1:4" ht="18" customHeight="1" x14ac:dyDescent="0.15">
      <c r="A1116" s="131" t="s">
        <v>248</v>
      </c>
      <c r="B1116" s="129">
        <v>0</v>
      </c>
      <c r="C1116" s="129">
        <v>0</v>
      </c>
      <c r="D1116" s="136"/>
    </row>
    <row r="1117" spans="1:4" ht="18" customHeight="1" x14ac:dyDescent="0.15">
      <c r="A1117" s="131" t="s">
        <v>1106</v>
      </c>
      <c r="B1117" s="129">
        <v>0</v>
      </c>
      <c r="C1117" s="129">
        <v>0</v>
      </c>
      <c r="D1117" s="136"/>
    </row>
    <row r="1118" spans="1:4" ht="18" customHeight="1" x14ac:dyDescent="0.15">
      <c r="A1118" s="131" t="s">
        <v>1107</v>
      </c>
      <c r="B1118" s="129">
        <v>0</v>
      </c>
      <c r="C1118" s="129">
        <v>0</v>
      </c>
      <c r="D1118" s="136"/>
    </row>
    <row r="1119" spans="1:4" ht="18" customHeight="1" x14ac:dyDescent="0.15">
      <c r="A1119" s="131" t="s">
        <v>1108</v>
      </c>
      <c r="B1119" s="129">
        <v>0</v>
      </c>
      <c r="C1119" s="129">
        <v>0</v>
      </c>
      <c r="D1119" s="136"/>
    </row>
    <row r="1120" spans="1:4" ht="18" customHeight="1" x14ac:dyDescent="0.15">
      <c r="A1120" s="131" t="s">
        <v>1109</v>
      </c>
      <c r="B1120" s="129">
        <v>0</v>
      </c>
      <c r="C1120" s="129">
        <v>0</v>
      </c>
      <c r="D1120" s="136"/>
    </row>
    <row r="1121" spans="1:4" ht="18" customHeight="1" x14ac:dyDescent="0.15">
      <c r="A1121" s="131" t="s">
        <v>1110</v>
      </c>
      <c r="B1121" s="129">
        <v>0</v>
      </c>
      <c r="C1121" s="129">
        <v>0</v>
      </c>
      <c r="D1121" s="136"/>
    </row>
    <row r="1122" spans="1:4" ht="18" customHeight="1" x14ac:dyDescent="0.15">
      <c r="A1122" s="131" t="s">
        <v>1111</v>
      </c>
      <c r="B1122" s="129">
        <v>0</v>
      </c>
      <c r="C1122" s="129">
        <v>0</v>
      </c>
      <c r="D1122" s="136"/>
    </row>
    <row r="1123" spans="1:4" ht="18" customHeight="1" x14ac:dyDescent="0.15">
      <c r="A1123" s="131" t="s">
        <v>1112</v>
      </c>
      <c r="B1123" s="129">
        <v>0</v>
      </c>
      <c r="C1123" s="129">
        <v>0</v>
      </c>
      <c r="D1123" s="136"/>
    </row>
    <row r="1124" spans="1:4" ht="18" customHeight="1" x14ac:dyDescent="0.15">
      <c r="A1124" s="131" t="s">
        <v>1057</v>
      </c>
      <c r="B1124" s="129">
        <v>0</v>
      </c>
      <c r="C1124" s="129">
        <v>0</v>
      </c>
      <c r="D1124" s="136"/>
    </row>
    <row r="1125" spans="1:4" ht="18" customHeight="1" x14ac:dyDescent="0.15">
      <c r="A1125" s="131" t="s">
        <v>1113</v>
      </c>
      <c r="B1125" s="129">
        <v>0</v>
      </c>
      <c r="C1125" s="129">
        <v>0</v>
      </c>
      <c r="D1125" s="136"/>
    </row>
    <row r="1126" spans="1:4" ht="18" customHeight="1" x14ac:dyDescent="0.15">
      <c r="A1126" s="131" t="s">
        <v>1114</v>
      </c>
      <c r="B1126" s="129">
        <v>0</v>
      </c>
      <c r="C1126" s="129">
        <v>0</v>
      </c>
      <c r="D1126" s="136"/>
    </row>
    <row r="1127" spans="1:4" ht="18" customHeight="1" x14ac:dyDescent="0.15">
      <c r="A1127" s="130" t="s">
        <v>1115</v>
      </c>
      <c r="B1127" s="129">
        <f>SUM(B1128:B1135)</f>
        <v>487</v>
      </c>
      <c r="C1127" s="129">
        <f>SUM(C1128:C1135)</f>
        <v>405</v>
      </c>
      <c r="D1127" s="136">
        <f t="shared" si="17"/>
        <v>20.246913580246904</v>
      </c>
    </row>
    <row r="1128" spans="1:4" ht="18" customHeight="1" x14ac:dyDescent="0.15">
      <c r="A1128" s="131" t="s">
        <v>246</v>
      </c>
      <c r="B1128" s="129">
        <v>350</v>
      </c>
      <c r="C1128" s="129">
        <v>301</v>
      </c>
      <c r="D1128" s="136">
        <f t="shared" si="17"/>
        <v>16.279069767441868</v>
      </c>
    </row>
    <row r="1129" spans="1:4" ht="18" customHeight="1" x14ac:dyDescent="0.15">
      <c r="A1129" s="131" t="s">
        <v>247</v>
      </c>
      <c r="B1129" s="129">
        <v>0</v>
      </c>
      <c r="C1129" s="129">
        <v>0</v>
      </c>
      <c r="D1129" s="136"/>
    </row>
    <row r="1130" spans="1:4" ht="18" customHeight="1" x14ac:dyDescent="0.15">
      <c r="A1130" s="131" t="s">
        <v>248</v>
      </c>
      <c r="B1130" s="129">
        <v>0</v>
      </c>
      <c r="C1130" s="129">
        <v>0</v>
      </c>
      <c r="D1130" s="136"/>
    </row>
    <row r="1131" spans="1:4" ht="18" customHeight="1" x14ac:dyDescent="0.15">
      <c r="A1131" s="131" t="s">
        <v>1116</v>
      </c>
      <c r="B1131" s="129">
        <v>0</v>
      </c>
      <c r="C1131" s="129">
        <v>0</v>
      </c>
      <c r="D1131" s="136"/>
    </row>
    <row r="1132" spans="1:4" ht="18" customHeight="1" x14ac:dyDescent="0.15">
      <c r="A1132" s="131" t="s">
        <v>1117</v>
      </c>
      <c r="B1132" s="129">
        <v>0</v>
      </c>
      <c r="C1132" s="129">
        <v>0</v>
      </c>
      <c r="D1132" s="136"/>
    </row>
    <row r="1133" spans="1:4" ht="18" customHeight="1" x14ac:dyDescent="0.15">
      <c r="A1133" s="131" t="s">
        <v>1118</v>
      </c>
      <c r="B1133" s="129">
        <v>0</v>
      </c>
      <c r="C1133" s="129">
        <v>0</v>
      </c>
      <c r="D1133" s="136"/>
    </row>
    <row r="1134" spans="1:4" ht="18" customHeight="1" x14ac:dyDescent="0.15">
      <c r="A1134" s="131" t="s">
        <v>1119</v>
      </c>
      <c r="B1134" s="129">
        <v>0</v>
      </c>
      <c r="C1134" s="129">
        <v>0</v>
      </c>
      <c r="D1134" s="136"/>
    </row>
    <row r="1135" spans="1:4" ht="18" customHeight="1" x14ac:dyDescent="0.15">
      <c r="A1135" s="131" t="s">
        <v>1120</v>
      </c>
      <c r="B1135" s="129">
        <v>137</v>
      </c>
      <c r="C1135" s="129">
        <v>104</v>
      </c>
      <c r="D1135" s="136">
        <f t="shared" si="17"/>
        <v>31.73076923076923</v>
      </c>
    </row>
    <row r="1136" spans="1:4" ht="18" customHeight="1" x14ac:dyDescent="0.15">
      <c r="A1136" s="130" t="s">
        <v>1121</v>
      </c>
      <c r="B1136" s="129">
        <f>SUM(B1137:B1142)</f>
        <v>0</v>
      </c>
      <c r="C1136" s="129">
        <f>SUM(C1137:C1142)</f>
        <v>0</v>
      </c>
      <c r="D1136" s="136"/>
    </row>
    <row r="1137" spans="1:4" ht="18" customHeight="1" x14ac:dyDescent="0.15">
      <c r="A1137" s="131" t="s">
        <v>246</v>
      </c>
      <c r="B1137" s="129">
        <v>0</v>
      </c>
      <c r="C1137" s="129">
        <v>0</v>
      </c>
      <c r="D1137" s="136"/>
    </row>
    <row r="1138" spans="1:4" ht="18" customHeight="1" x14ac:dyDescent="0.15">
      <c r="A1138" s="131" t="s">
        <v>247</v>
      </c>
      <c r="B1138" s="129">
        <v>0</v>
      </c>
      <c r="C1138" s="129">
        <v>0</v>
      </c>
      <c r="D1138" s="136"/>
    </row>
    <row r="1139" spans="1:4" ht="18" customHeight="1" x14ac:dyDescent="0.15">
      <c r="A1139" s="131" t="s">
        <v>248</v>
      </c>
      <c r="B1139" s="129">
        <v>0</v>
      </c>
      <c r="C1139" s="129">
        <v>0</v>
      </c>
      <c r="D1139" s="136"/>
    </row>
    <row r="1140" spans="1:4" ht="18" customHeight="1" x14ac:dyDescent="0.15">
      <c r="A1140" s="131" t="s">
        <v>1122</v>
      </c>
      <c r="B1140" s="129">
        <v>0</v>
      </c>
      <c r="C1140" s="129">
        <v>0</v>
      </c>
      <c r="D1140" s="136"/>
    </row>
    <row r="1141" spans="1:4" ht="18" customHeight="1" x14ac:dyDescent="0.15">
      <c r="A1141" s="131" t="s">
        <v>1123</v>
      </c>
      <c r="B1141" s="129">
        <v>0</v>
      </c>
      <c r="C1141" s="129">
        <v>0</v>
      </c>
      <c r="D1141" s="136"/>
    </row>
    <row r="1142" spans="1:4" ht="18" customHeight="1" x14ac:dyDescent="0.15">
      <c r="A1142" s="131" t="s">
        <v>1124</v>
      </c>
      <c r="B1142" s="129">
        <v>0</v>
      </c>
      <c r="C1142" s="129">
        <v>0</v>
      </c>
      <c r="D1142" s="136"/>
    </row>
    <row r="1143" spans="1:4" ht="18" customHeight="1" x14ac:dyDescent="0.15">
      <c r="A1143" s="130" t="s">
        <v>1125</v>
      </c>
      <c r="B1143" s="129">
        <f>SUM(B1144:B1149)</f>
        <v>672</v>
      </c>
      <c r="C1143" s="129">
        <f>SUM(C1144:C1149)</f>
        <v>100</v>
      </c>
      <c r="D1143" s="136">
        <f t="shared" si="17"/>
        <v>572</v>
      </c>
    </row>
    <row r="1144" spans="1:4" ht="18" customHeight="1" x14ac:dyDescent="0.15">
      <c r="A1144" s="131" t="s">
        <v>246</v>
      </c>
      <c r="B1144" s="129">
        <v>0</v>
      </c>
      <c r="C1144" s="129">
        <v>0</v>
      </c>
      <c r="D1144" s="136"/>
    </row>
    <row r="1145" spans="1:4" ht="18" customHeight="1" x14ac:dyDescent="0.15">
      <c r="A1145" s="131" t="s">
        <v>247</v>
      </c>
      <c r="B1145" s="129">
        <v>0</v>
      </c>
      <c r="C1145" s="129">
        <v>0</v>
      </c>
      <c r="D1145" s="136"/>
    </row>
    <row r="1146" spans="1:4" ht="18" customHeight="1" x14ac:dyDescent="0.15">
      <c r="A1146" s="131" t="s">
        <v>248</v>
      </c>
      <c r="B1146" s="129">
        <v>0</v>
      </c>
      <c r="C1146" s="129">
        <v>0</v>
      </c>
      <c r="D1146" s="136"/>
    </row>
    <row r="1147" spans="1:4" ht="18" customHeight="1" x14ac:dyDescent="0.15">
      <c r="A1147" s="131" t="s">
        <v>1126</v>
      </c>
      <c r="B1147" s="129">
        <v>0</v>
      </c>
      <c r="C1147" s="129">
        <v>20</v>
      </c>
      <c r="D1147" s="136">
        <f t="shared" si="17"/>
        <v>-100</v>
      </c>
    </row>
    <row r="1148" spans="1:4" ht="18" customHeight="1" x14ac:dyDescent="0.15">
      <c r="A1148" s="131" t="s">
        <v>1127</v>
      </c>
      <c r="B1148" s="129">
        <v>672</v>
      </c>
      <c r="C1148" s="129">
        <v>20</v>
      </c>
      <c r="D1148" s="136">
        <f t="shared" si="17"/>
        <v>3260</v>
      </c>
    </row>
    <row r="1149" spans="1:4" ht="18" customHeight="1" x14ac:dyDescent="0.15">
      <c r="A1149" s="131" t="s">
        <v>1128</v>
      </c>
      <c r="B1149" s="129">
        <v>0</v>
      </c>
      <c r="C1149" s="129">
        <v>60</v>
      </c>
      <c r="D1149" s="136">
        <f t="shared" si="17"/>
        <v>-100</v>
      </c>
    </row>
    <row r="1150" spans="1:4" ht="18" customHeight="1" x14ac:dyDescent="0.15">
      <c r="A1150" s="130" t="s">
        <v>1129</v>
      </c>
      <c r="B1150" s="129">
        <f>SUM(B1151:B1156)</f>
        <v>328</v>
      </c>
      <c r="C1150" s="129">
        <f>SUM(C1151:C1156)</f>
        <v>0</v>
      </c>
      <c r="D1150" s="136"/>
    </row>
    <row r="1151" spans="1:4" ht="18" customHeight="1" x14ac:dyDescent="0.15">
      <c r="A1151" s="131" t="s">
        <v>1130</v>
      </c>
      <c r="B1151" s="129">
        <v>0</v>
      </c>
      <c r="C1151" s="129">
        <v>0</v>
      </c>
      <c r="D1151" s="136"/>
    </row>
    <row r="1152" spans="1:4" ht="18" customHeight="1" x14ac:dyDescent="0.15">
      <c r="A1152" s="131" t="s">
        <v>1131</v>
      </c>
      <c r="B1152" s="129">
        <v>0</v>
      </c>
      <c r="C1152" s="129">
        <v>0</v>
      </c>
      <c r="D1152" s="136"/>
    </row>
    <row r="1153" spans="1:4" ht="18" customHeight="1" x14ac:dyDescent="0.15">
      <c r="A1153" s="131" t="s">
        <v>1132</v>
      </c>
      <c r="B1153" s="129">
        <v>0</v>
      </c>
      <c r="C1153" s="129">
        <v>0</v>
      </c>
      <c r="D1153" s="136"/>
    </row>
    <row r="1154" spans="1:4" ht="18" customHeight="1" x14ac:dyDescent="0.15">
      <c r="A1154" s="131" t="s">
        <v>1133</v>
      </c>
      <c r="B1154" s="129">
        <v>0</v>
      </c>
      <c r="C1154" s="129">
        <v>0</v>
      </c>
      <c r="D1154" s="136"/>
    </row>
    <row r="1155" spans="1:4" ht="18" customHeight="1" x14ac:dyDescent="0.15">
      <c r="A1155" s="131" t="s">
        <v>1134</v>
      </c>
      <c r="B1155" s="129">
        <v>0</v>
      </c>
      <c r="C1155" s="129">
        <v>0</v>
      </c>
      <c r="D1155" s="136"/>
    </row>
    <row r="1156" spans="1:4" ht="18" customHeight="1" x14ac:dyDescent="0.15">
      <c r="A1156" s="131" t="s">
        <v>1135</v>
      </c>
      <c r="B1156" s="129">
        <v>328</v>
      </c>
      <c r="C1156" s="129">
        <v>0</v>
      </c>
      <c r="D1156" s="136"/>
    </row>
    <row r="1157" spans="1:4" ht="18" customHeight="1" x14ac:dyDescent="0.15">
      <c r="A1157" s="130" t="s">
        <v>1136</v>
      </c>
      <c r="B1157" s="129">
        <f>SUM(B1158,B1168,B1175,B1181)</f>
        <v>2088</v>
      </c>
      <c r="C1157" s="129">
        <f>SUM(C1158,C1168,C1175,C1181)</f>
        <v>1938</v>
      </c>
      <c r="D1157" s="136">
        <f t="shared" si="17"/>
        <v>7.7399380804953566</v>
      </c>
    </row>
    <row r="1158" spans="1:4" ht="18" customHeight="1" x14ac:dyDescent="0.15">
      <c r="A1158" s="130" t="s">
        <v>1137</v>
      </c>
      <c r="B1158" s="129">
        <f>SUM(B1159:B1167)</f>
        <v>550</v>
      </c>
      <c r="C1158" s="129">
        <f>SUM(C1159:C1167)</f>
        <v>608</v>
      </c>
      <c r="D1158" s="136">
        <f t="shared" si="17"/>
        <v>-9.539473684210531</v>
      </c>
    </row>
    <row r="1159" spans="1:4" ht="18" customHeight="1" x14ac:dyDescent="0.15">
      <c r="A1159" s="131" t="s">
        <v>246</v>
      </c>
      <c r="B1159" s="129">
        <v>0</v>
      </c>
      <c r="C1159" s="129">
        <v>0</v>
      </c>
      <c r="D1159" s="136"/>
    </row>
    <row r="1160" spans="1:4" ht="18" customHeight="1" x14ac:dyDescent="0.15">
      <c r="A1160" s="131" t="s">
        <v>247</v>
      </c>
      <c r="B1160" s="129">
        <v>162</v>
      </c>
      <c r="C1160" s="129">
        <v>124</v>
      </c>
      <c r="D1160" s="136">
        <f t="shared" ref="D1160:D1174" si="18">(B1160/C1160-1)*100</f>
        <v>30.645161290322577</v>
      </c>
    </row>
    <row r="1161" spans="1:4" ht="18" customHeight="1" x14ac:dyDescent="0.15">
      <c r="A1161" s="131" t="s">
        <v>248</v>
      </c>
      <c r="B1161" s="129">
        <v>0</v>
      </c>
      <c r="C1161" s="129">
        <v>0</v>
      </c>
      <c r="D1161" s="136"/>
    </row>
    <row r="1162" spans="1:4" ht="18" customHeight="1" x14ac:dyDescent="0.15">
      <c r="A1162" s="131" t="s">
        <v>1138</v>
      </c>
      <c r="B1162" s="129">
        <v>0</v>
      </c>
      <c r="C1162" s="129">
        <v>0</v>
      </c>
      <c r="D1162" s="136"/>
    </row>
    <row r="1163" spans="1:4" ht="18" customHeight="1" x14ac:dyDescent="0.15">
      <c r="A1163" s="131" t="s">
        <v>1139</v>
      </c>
      <c r="B1163" s="129">
        <v>0</v>
      </c>
      <c r="C1163" s="129">
        <v>0</v>
      </c>
      <c r="D1163" s="136"/>
    </row>
    <row r="1164" spans="1:4" ht="18" customHeight="1" x14ac:dyDescent="0.15">
      <c r="A1164" s="131" t="s">
        <v>1140</v>
      </c>
      <c r="B1164" s="129">
        <v>0</v>
      </c>
      <c r="C1164" s="129">
        <v>0</v>
      </c>
      <c r="D1164" s="136"/>
    </row>
    <row r="1165" spans="1:4" ht="18" customHeight="1" x14ac:dyDescent="0.15">
      <c r="A1165" s="131" t="s">
        <v>1141</v>
      </c>
      <c r="B1165" s="129">
        <v>0</v>
      </c>
      <c r="C1165" s="129">
        <v>0</v>
      </c>
      <c r="D1165" s="136"/>
    </row>
    <row r="1166" spans="1:4" ht="18" customHeight="1" x14ac:dyDescent="0.15">
      <c r="A1166" s="131" t="s">
        <v>255</v>
      </c>
      <c r="B1166" s="129">
        <v>0</v>
      </c>
      <c r="C1166" s="129">
        <v>0</v>
      </c>
      <c r="D1166" s="136"/>
    </row>
    <row r="1167" spans="1:4" ht="18" customHeight="1" x14ac:dyDescent="0.15">
      <c r="A1167" s="131" t="s">
        <v>1142</v>
      </c>
      <c r="B1167" s="129">
        <v>388</v>
      </c>
      <c r="C1167" s="129">
        <v>484</v>
      </c>
      <c r="D1167" s="136">
        <f t="shared" si="18"/>
        <v>-19.834710743801654</v>
      </c>
    </row>
    <row r="1168" spans="1:4" ht="18" customHeight="1" x14ac:dyDescent="0.15">
      <c r="A1168" s="130" t="s">
        <v>1143</v>
      </c>
      <c r="B1168" s="129">
        <f>SUM(B1169:B1174)</f>
        <v>968</v>
      </c>
      <c r="C1168" s="129">
        <f>SUM(C1169:C1174)</f>
        <v>1330</v>
      </c>
      <c r="D1168" s="136">
        <f t="shared" si="18"/>
        <v>-27.218045112781951</v>
      </c>
    </row>
    <row r="1169" spans="1:4" ht="18" customHeight="1" x14ac:dyDescent="0.15">
      <c r="A1169" s="131" t="s">
        <v>246</v>
      </c>
      <c r="B1169" s="129">
        <v>169</v>
      </c>
      <c r="C1169" s="129">
        <v>154</v>
      </c>
      <c r="D1169" s="136">
        <f t="shared" si="18"/>
        <v>9.740259740259738</v>
      </c>
    </row>
    <row r="1170" spans="1:4" ht="18" customHeight="1" x14ac:dyDescent="0.15">
      <c r="A1170" s="131" t="s">
        <v>247</v>
      </c>
      <c r="B1170" s="129">
        <v>557</v>
      </c>
      <c r="C1170" s="129">
        <v>1076</v>
      </c>
      <c r="D1170" s="136">
        <f t="shared" si="18"/>
        <v>-48.234200743494426</v>
      </c>
    </row>
    <row r="1171" spans="1:4" ht="18" customHeight="1" x14ac:dyDescent="0.15">
      <c r="A1171" s="131" t="s">
        <v>248</v>
      </c>
      <c r="B1171" s="129">
        <v>0</v>
      </c>
      <c r="C1171" s="129">
        <v>0</v>
      </c>
      <c r="D1171" s="136"/>
    </row>
    <row r="1172" spans="1:4" ht="18" customHeight="1" x14ac:dyDescent="0.15">
      <c r="A1172" s="131" t="s">
        <v>1144</v>
      </c>
      <c r="B1172" s="129">
        <v>0</v>
      </c>
      <c r="C1172" s="129">
        <v>0</v>
      </c>
      <c r="D1172" s="136"/>
    </row>
    <row r="1173" spans="1:4" ht="18" customHeight="1" x14ac:dyDescent="0.15">
      <c r="A1173" s="131" t="s">
        <v>1145</v>
      </c>
      <c r="B1173" s="129">
        <v>0</v>
      </c>
      <c r="C1173" s="129">
        <v>0</v>
      </c>
      <c r="D1173" s="136"/>
    </row>
    <row r="1174" spans="1:4" ht="18" customHeight="1" x14ac:dyDescent="0.15">
      <c r="A1174" s="131" t="s">
        <v>1146</v>
      </c>
      <c r="B1174" s="129">
        <v>242</v>
      </c>
      <c r="C1174" s="129">
        <v>100</v>
      </c>
      <c r="D1174" s="136">
        <f t="shared" si="18"/>
        <v>142</v>
      </c>
    </row>
    <row r="1175" spans="1:4" ht="18" customHeight="1" x14ac:dyDescent="0.15">
      <c r="A1175" s="130" t="s">
        <v>1147</v>
      </c>
      <c r="B1175" s="129">
        <f>SUM(B1176:B1180)</f>
        <v>0</v>
      </c>
      <c r="C1175" s="129">
        <f>SUM(C1176:C1180)</f>
        <v>0</v>
      </c>
      <c r="D1175" s="136"/>
    </row>
    <row r="1176" spans="1:4" ht="18" customHeight="1" x14ac:dyDescent="0.15">
      <c r="A1176" s="131" t="s">
        <v>246</v>
      </c>
      <c r="B1176" s="129">
        <v>0</v>
      </c>
      <c r="C1176" s="129">
        <v>0</v>
      </c>
      <c r="D1176" s="136"/>
    </row>
    <row r="1177" spans="1:4" ht="18" customHeight="1" x14ac:dyDescent="0.15">
      <c r="A1177" s="131" t="s">
        <v>247</v>
      </c>
      <c r="B1177" s="129">
        <v>0</v>
      </c>
      <c r="C1177" s="129">
        <v>0</v>
      </c>
      <c r="D1177" s="136"/>
    </row>
    <row r="1178" spans="1:4" ht="18" customHeight="1" x14ac:dyDescent="0.15">
      <c r="A1178" s="131" t="s">
        <v>248</v>
      </c>
      <c r="B1178" s="129">
        <v>0</v>
      </c>
      <c r="C1178" s="129">
        <v>0</v>
      </c>
      <c r="D1178" s="136"/>
    </row>
    <row r="1179" spans="1:4" ht="18" customHeight="1" x14ac:dyDescent="0.15">
      <c r="A1179" s="131" t="s">
        <v>1148</v>
      </c>
      <c r="B1179" s="129">
        <v>0</v>
      </c>
      <c r="C1179" s="129">
        <v>0</v>
      </c>
      <c r="D1179" s="136"/>
    </row>
    <row r="1180" spans="1:4" ht="18" customHeight="1" x14ac:dyDescent="0.15">
      <c r="A1180" s="131" t="s">
        <v>1149</v>
      </c>
      <c r="B1180" s="129">
        <v>0</v>
      </c>
      <c r="C1180" s="129">
        <v>0</v>
      </c>
      <c r="D1180" s="136"/>
    </row>
    <row r="1181" spans="1:4" ht="18" customHeight="1" x14ac:dyDescent="0.15">
      <c r="A1181" s="130" t="s">
        <v>1150</v>
      </c>
      <c r="B1181" s="129">
        <f>SUM(B1182:B1183)</f>
        <v>570</v>
      </c>
      <c r="C1181" s="129">
        <f>SUM(C1182:C1183)</f>
        <v>0</v>
      </c>
      <c r="D1181" s="136"/>
    </row>
    <row r="1182" spans="1:4" ht="18" customHeight="1" x14ac:dyDescent="0.15">
      <c r="A1182" s="131" t="s">
        <v>1151</v>
      </c>
      <c r="B1182" s="129">
        <v>0</v>
      </c>
      <c r="C1182" s="129">
        <v>0</v>
      </c>
      <c r="D1182" s="136"/>
    </row>
    <row r="1183" spans="1:4" ht="18" customHeight="1" x14ac:dyDescent="0.15">
      <c r="A1183" s="131" t="s">
        <v>1152</v>
      </c>
      <c r="B1183" s="129">
        <v>570</v>
      </c>
      <c r="C1183" s="129">
        <v>0</v>
      </c>
      <c r="D1183" s="136"/>
    </row>
    <row r="1184" spans="1:4" ht="18" customHeight="1" x14ac:dyDescent="0.15">
      <c r="A1184" s="130" t="s">
        <v>1153</v>
      </c>
      <c r="B1184" s="129">
        <f>SUM(B1185,B1192,B1202,B1208,B1211)</f>
        <v>24</v>
      </c>
      <c r="C1184" s="129">
        <f>SUM(C1185,C1192,C1202,C1208,C1211)</f>
        <v>0</v>
      </c>
      <c r="D1184" s="136"/>
    </row>
    <row r="1185" spans="1:4" ht="18" customHeight="1" x14ac:dyDescent="0.15">
      <c r="A1185" s="130" t="s">
        <v>1154</v>
      </c>
      <c r="B1185" s="129">
        <f>SUM(B1186:B1191)</f>
        <v>0</v>
      </c>
      <c r="C1185" s="129">
        <f>SUM(C1186:C1191)</f>
        <v>0</v>
      </c>
      <c r="D1185" s="136"/>
    </row>
    <row r="1186" spans="1:4" ht="18" customHeight="1" x14ac:dyDescent="0.15">
      <c r="A1186" s="131" t="s">
        <v>246</v>
      </c>
      <c r="B1186" s="129">
        <v>0</v>
      </c>
      <c r="C1186" s="129">
        <v>0</v>
      </c>
      <c r="D1186" s="136"/>
    </row>
    <row r="1187" spans="1:4" ht="18" customHeight="1" x14ac:dyDescent="0.15">
      <c r="A1187" s="131" t="s">
        <v>247</v>
      </c>
      <c r="B1187" s="129">
        <v>0</v>
      </c>
      <c r="C1187" s="129">
        <v>0</v>
      </c>
      <c r="D1187" s="136"/>
    </row>
    <row r="1188" spans="1:4" ht="18" customHeight="1" x14ac:dyDescent="0.15">
      <c r="A1188" s="131" t="s">
        <v>248</v>
      </c>
      <c r="B1188" s="129">
        <v>0</v>
      </c>
      <c r="C1188" s="129">
        <v>0</v>
      </c>
      <c r="D1188" s="136"/>
    </row>
    <row r="1189" spans="1:4" ht="18" customHeight="1" x14ac:dyDescent="0.15">
      <c r="A1189" s="131" t="s">
        <v>1155</v>
      </c>
      <c r="B1189" s="129">
        <v>0</v>
      </c>
      <c r="C1189" s="129">
        <v>0</v>
      </c>
      <c r="D1189" s="136"/>
    </row>
    <row r="1190" spans="1:4" ht="18" customHeight="1" x14ac:dyDescent="0.15">
      <c r="A1190" s="131" t="s">
        <v>255</v>
      </c>
      <c r="B1190" s="129">
        <v>0</v>
      </c>
      <c r="C1190" s="129">
        <v>0</v>
      </c>
      <c r="D1190" s="136"/>
    </row>
    <row r="1191" spans="1:4" ht="18" customHeight="1" x14ac:dyDescent="0.15">
      <c r="A1191" s="131" t="s">
        <v>1156</v>
      </c>
      <c r="B1191" s="129">
        <v>0</v>
      </c>
      <c r="C1191" s="129">
        <v>0</v>
      </c>
      <c r="D1191" s="136"/>
    </row>
    <row r="1192" spans="1:4" ht="18" customHeight="1" x14ac:dyDescent="0.15">
      <c r="A1192" s="130" t="s">
        <v>1157</v>
      </c>
      <c r="B1192" s="129">
        <f>SUM(B1193:B1201)</f>
        <v>0</v>
      </c>
      <c r="C1192" s="129">
        <f>SUM(C1193:C1201)</f>
        <v>0</v>
      </c>
      <c r="D1192" s="136"/>
    </row>
    <row r="1193" spans="1:4" ht="18" customHeight="1" x14ac:dyDescent="0.15">
      <c r="A1193" s="131" t="s">
        <v>1158</v>
      </c>
      <c r="B1193" s="129">
        <v>0</v>
      </c>
      <c r="C1193" s="129">
        <v>0</v>
      </c>
      <c r="D1193" s="136"/>
    </row>
    <row r="1194" spans="1:4" ht="18" customHeight="1" x14ac:dyDescent="0.15">
      <c r="A1194" s="131" t="s">
        <v>1159</v>
      </c>
      <c r="B1194" s="129">
        <v>0</v>
      </c>
      <c r="C1194" s="129">
        <v>0</v>
      </c>
      <c r="D1194" s="136"/>
    </row>
    <row r="1195" spans="1:4" ht="18" customHeight="1" x14ac:dyDescent="0.15">
      <c r="A1195" s="131" t="s">
        <v>1160</v>
      </c>
      <c r="B1195" s="129">
        <v>0</v>
      </c>
      <c r="C1195" s="129">
        <v>0</v>
      </c>
      <c r="D1195" s="136"/>
    </row>
    <row r="1196" spans="1:4" ht="18" customHeight="1" x14ac:dyDescent="0.15">
      <c r="A1196" s="131" t="s">
        <v>1161</v>
      </c>
      <c r="B1196" s="129">
        <v>0</v>
      </c>
      <c r="C1196" s="129">
        <v>0</v>
      </c>
      <c r="D1196" s="136"/>
    </row>
    <row r="1197" spans="1:4" ht="18" customHeight="1" x14ac:dyDescent="0.15">
      <c r="A1197" s="131" t="s">
        <v>1162</v>
      </c>
      <c r="B1197" s="129">
        <v>0</v>
      </c>
      <c r="C1197" s="129">
        <v>0</v>
      </c>
      <c r="D1197" s="136"/>
    </row>
    <row r="1198" spans="1:4" ht="18" customHeight="1" x14ac:dyDescent="0.15">
      <c r="A1198" s="131" t="s">
        <v>1163</v>
      </c>
      <c r="B1198" s="129">
        <v>0</v>
      </c>
      <c r="C1198" s="129">
        <v>0</v>
      </c>
      <c r="D1198" s="136"/>
    </row>
    <row r="1199" spans="1:4" ht="18" customHeight="1" x14ac:dyDescent="0.15">
      <c r="A1199" s="131" t="s">
        <v>1164</v>
      </c>
      <c r="B1199" s="129">
        <v>0</v>
      </c>
      <c r="C1199" s="129">
        <v>0</v>
      </c>
      <c r="D1199" s="136"/>
    </row>
    <row r="1200" spans="1:4" ht="18" customHeight="1" x14ac:dyDescent="0.15">
      <c r="A1200" s="131" t="s">
        <v>1165</v>
      </c>
      <c r="B1200" s="129">
        <v>0</v>
      </c>
      <c r="C1200" s="129">
        <v>0</v>
      </c>
      <c r="D1200" s="136"/>
    </row>
    <row r="1201" spans="1:4" ht="18" customHeight="1" x14ac:dyDescent="0.15">
      <c r="A1201" s="131" t="s">
        <v>1166</v>
      </c>
      <c r="B1201" s="129">
        <v>0</v>
      </c>
      <c r="C1201" s="129">
        <v>0</v>
      </c>
      <c r="D1201" s="136"/>
    </row>
    <row r="1202" spans="1:4" ht="18" customHeight="1" x14ac:dyDescent="0.15">
      <c r="A1202" s="130" t="s">
        <v>1167</v>
      </c>
      <c r="B1202" s="129">
        <f>SUM(B1203:B1207)</f>
        <v>24</v>
      </c>
      <c r="C1202" s="129">
        <f>SUM(C1203:C1207)</f>
        <v>0</v>
      </c>
      <c r="D1202" s="136"/>
    </row>
    <row r="1203" spans="1:4" ht="18" customHeight="1" x14ac:dyDescent="0.15">
      <c r="A1203" s="131" t="s">
        <v>1168</v>
      </c>
      <c r="B1203" s="129">
        <v>0</v>
      </c>
      <c r="C1203" s="129">
        <v>0</v>
      </c>
      <c r="D1203" s="136"/>
    </row>
    <row r="1204" spans="1:4" ht="18" customHeight="1" x14ac:dyDescent="0.15">
      <c r="A1204" s="131" t="s">
        <v>1169</v>
      </c>
      <c r="B1204" s="129">
        <v>0</v>
      </c>
      <c r="C1204" s="129">
        <v>0</v>
      </c>
      <c r="D1204" s="136"/>
    </row>
    <row r="1205" spans="1:4" ht="18" customHeight="1" x14ac:dyDescent="0.15">
      <c r="A1205" s="131" t="s">
        <v>1170</v>
      </c>
      <c r="B1205" s="129">
        <v>0</v>
      </c>
      <c r="C1205" s="129">
        <v>0</v>
      </c>
      <c r="D1205" s="136"/>
    </row>
    <row r="1206" spans="1:4" ht="18" customHeight="1" x14ac:dyDescent="0.15">
      <c r="A1206" s="131" t="s">
        <v>1171</v>
      </c>
      <c r="B1206" s="129">
        <v>0</v>
      </c>
      <c r="C1206" s="129">
        <v>0</v>
      </c>
      <c r="D1206" s="136"/>
    </row>
    <row r="1207" spans="1:4" ht="18" customHeight="1" x14ac:dyDescent="0.15">
      <c r="A1207" s="131" t="s">
        <v>1172</v>
      </c>
      <c r="B1207" s="129">
        <v>24</v>
      </c>
      <c r="C1207" s="129">
        <v>0</v>
      </c>
      <c r="D1207" s="136"/>
    </row>
    <row r="1208" spans="1:4" ht="18" customHeight="1" x14ac:dyDescent="0.15">
      <c r="A1208" s="130" t="s">
        <v>1173</v>
      </c>
      <c r="B1208" s="129">
        <f>SUM(B1209:B1210)</f>
        <v>0</v>
      </c>
      <c r="C1208" s="129">
        <f>SUM(C1209:C1210)</f>
        <v>0</v>
      </c>
      <c r="D1208" s="136"/>
    </row>
    <row r="1209" spans="1:4" ht="18" customHeight="1" x14ac:dyDescent="0.15">
      <c r="A1209" s="131" t="s">
        <v>1174</v>
      </c>
      <c r="B1209" s="129">
        <v>0</v>
      </c>
      <c r="C1209" s="129">
        <v>0</v>
      </c>
      <c r="D1209" s="136"/>
    </row>
    <row r="1210" spans="1:4" ht="18" customHeight="1" x14ac:dyDescent="0.15">
      <c r="A1210" s="131" t="s">
        <v>1175</v>
      </c>
      <c r="B1210" s="129">
        <v>0</v>
      </c>
      <c r="C1210" s="129">
        <v>0</v>
      </c>
      <c r="D1210" s="136"/>
    </row>
    <row r="1211" spans="1:4" ht="18" customHeight="1" x14ac:dyDescent="0.15">
      <c r="A1211" s="130" t="s">
        <v>1176</v>
      </c>
      <c r="B1211" s="129">
        <f>B1212</f>
        <v>0</v>
      </c>
      <c r="C1211" s="129">
        <f>C1212</f>
        <v>0</v>
      </c>
      <c r="D1211" s="136"/>
    </row>
    <row r="1212" spans="1:4" ht="18" customHeight="1" x14ac:dyDescent="0.15">
      <c r="A1212" s="131" t="s">
        <v>1177</v>
      </c>
      <c r="B1212" s="129">
        <v>0</v>
      </c>
      <c r="C1212" s="129">
        <v>0</v>
      </c>
      <c r="D1212" s="136"/>
    </row>
    <row r="1213" spans="1:4" ht="18" customHeight="1" x14ac:dyDescent="0.15">
      <c r="A1213" s="130" t="s">
        <v>1178</v>
      </c>
      <c r="B1213" s="129">
        <f>SUM(B1214:B1222)</f>
        <v>0</v>
      </c>
      <c r="C1213" s="129">
        <f>SUM(C1214:C1222)</f>
        <v>0</v>
      </c>
      <c r="D1213" s="136"/>
    </row>
    <row r="1214" spans="1:4" ht="18" customHeight="1" x14ac:dyDescent="0.15">
      <c r="A1214" s="130" t="s">
        <v>1179</v>
      </c>
      <c r="B1214" s="129">
        <v>0</v>
      </c>
      <c r="C1214" s="129">
        <v>0</v>
      </c>
      <c r="D1214" s="136"/>
    </row>
    <row r="1215" spans="1:4" ht="18" customHeight="1" x14ac:dyDescent="0.15">
      <c r="A1215" s="130" t="s">
        <v>1180</v>
      </c>
      <c r="B1215" s="129">
        <v>0</v>
      </c>
      <c r="C1215" s="129">
        <v>0</v>
      </c>
      <c r="D1215" s="136"/>
    </row>
    <row r="1216" spans="1:4" ht="18" customHeight="1" x14ac:dyDescent="0.15">
      <c r="A1216" s="130" t="s">
        <v>1181</v>
      </c>
      <c r="B1216" s="129">
        <v>0</v>
      </c>
      <c r="C1216" s="129">
        <v>0</v>
      </c>
      <c r="D1216" s="136"/>
    </row>
    <row r="1217" spans="1:4" ht="18" customHeight="1" x14ac:dyDescent="0.15">
      <c r="A1217" s="130" t="s">
        <v>1182</v>
      </c>
      <c r="B1217" s="129">
        <v>0</v>
      </c>
      <c r="C1217" s="129">
        <v>0</v>
      </c>
      <c r="D1217" s="136"/>
    </row>
    <row r="1218" spans="1:4" ht="18" customHeight="1" x14ac:dyDescent="0.15">
      <c r="A1218" s="130" t="s">
        <v>1183</v>
      </c>
      <c r="B1218" s="129">
        <v>0</v>
      </c>
      <c r="C1218" s="129">
        <v>0</v>
      </c>
      <c r="D1218" s="136"/>
    </row>
    <row r="1219" spans="1:4" ht="18" customHeight="1" x14ac:dyDescent="0.15">
      <c r="A1219" s="130" t="s">
        <v>920</v>
      </c>
      <c r="B1219" s="129">
        <v>0</v>
      </c>
      <c r="C1219" s="129">
        <v>0</v>
      </c>
      <c r="D1219" s="136"/>
    </row>
    <row r="1220" spans="1:4" ht="18" customHeight="1" x14ac:dyDescent="0.15">
      <c r="A1220" s="130" t="s">
        <v>1184</v>
      </c>
      <c r="B1220" s="129">
        <v>0</v>
      </c>
      <c r="C1220" s="129">
        <v>0</v>
      </c>
      <c r="D1220" s="136"/>
    </row>
    <row r="1221" spans="1:4" ht="18" customHeight="1" x14ac:dyDescent="0.15">
      <c r="A1221" s="130" t="s">
        <v>1185</v>
      </c>
      <c r="B1221" s="129">
        <v>0</v>
      </c>
      <c r="C1221" s="129">
        <v>0</v>
      </c>
      <c r="D1221" s="136"/>
    </row>
    <row r="1222" spans="1:4" ht="18" customHeight="1" x14ac:dyDescent="0.15">
      <c r="A1222" s="130" t="s">
        <v>1186</v>
      </c>
      <c r="B1222" s="129">
        <v>0</v>
      </c>
      <c r="C1222" s="129">
        <v>0</v>
      </c>
      <c r="D1222" s="136"/>
    </row>
    <row r="1223" spans="1:4" ht="18" customHeight="1" x14ac:dyDescent="0.15">
      <c r="A1223" s="130" t="s">
        <v>1187</v>
      </c>
      <c r="B1223" s="129">
        <f>SUM(B1224,B1244,B1263,B1272,B1285,B1300)</f>
        <v>2180</v>
      </c>
      <c r="C1223" s="129">
        <f>SUM(C1224,C1244,C1263,C1272,C1285,C1300)</f>
        <v>1751</v>
      </c>
      <c r="D1223" s="136">
        <f t="shared" ref="D1223:D1284" si="19">(B1223/C1223-1)*100</f>
        <v>24.500285551113656</v>
      </c>
    </row>
    <row r="1224" spans="1:4" ht="18" customHeight="1" x14ac:dyDescent="0.15">
      <c r="A1224" s="130" t="s">
        <v>1188</v>
      </c>
      <c r="B1224" s="129">
        <f>SUM(B1225:B1243)</f>
        <v>2160</v>
      </c>
      <c r="C1224" s="129">
        <f>SUM(C1225:C1243)</f>
        <v>1741</v>
      </c>
      <c r="D1224" s="136">
        <f t="shared" si="19"/>
        <v>24.066628374497423</v>
      </c>
    </row>
    <row r="1225" spans="1:4" ht="18" customHeight="1" x14ac:dyDescent="0.15">
      <c r="A1225" s="131" t="s">
        <v>246</v>
      </c>
      <c r="B1225" s="129">
        <v>328</v>
      </c>
      <c r="C1225" s="129">
        <v>248</v>
      </c>
      <c r="D1225" s="136">
        <f t="shared" si="19"/>
        <v>32.258064516129025</v>
      </c>
    </row>
    <row r="1226" spans="1:4" ht="18" customHeight="1" x14ac:dyDescent="0.15">
      <c r="A1226" s="131" t="s">
        <v>247</v>
      </c>
      <c r="B1226" s="129">
        <v>20</v>
      </c>
      <c r="C1226" s="129">
        <v>20</v>
      </c>
      <c r="D1226" s="136">
        <f t="shared" si="19"/>
        <v>0</v>
      </c>
    </row>
    <row r="1227" spans="1:4" ht="18" customHeight="1" x14ac:dyDescent="0.15">
      <c r="A1227" s="131" t="s">
        <v>248</v>
      </c>
      <c r="B1227" s="129">
        <v>0</v>
      </c>
      <c r="C1227" s="129">
        <v>0</v>
      </c>
      <c r="D1227" s="136"/>
    </row>
    <row r="1228" spans="1:4" ht="18" customHeight="1" x14ac:dyDescent="0.15">
      <c r="A1228" s="131" t="s">
        <v>1189</v>
      </c>
      <c r="B1228" s="129">
        <v>0</v>
      </c>
      <c r="C1228" s="129">
        <v>0</v>
      </c>
      <c r="D1228" s="136"/>
    </row>
    <row r="1229" spans="1:4" ht="18" customHeight="1" x14ac:dyDescent="0.15">
      <c r="A1229" s="131" t="s">
        <v>1190</v>
      </c>
      <c r="B1229" s="129">
        <v>0</v>
      </c>
      <c r="C1229" s="129">
        <v>0</v>
      </c>
      <c r="D1229" s="136"/>
    </row>
    <row r="1230" spans="1:4" ht="18" customHeight="1" x14ac:dyDescent="0.15">
      <c r="A1230" s="131" t="s">
        <v>1191</v>
      </c>
      <c r="B1230" s="129">
        <v>0</v>
      </c>
      <c r="C1230" s="129">
        <v>0</v>
      </c>
      <c r="D1230" s="136"/>
    </row>
    <row r="1231" spans="1:4" ht="18" customHeight="1" x14ac:dyDescent="0.15">
      <c r="A1231" s="131" t="s">
        <v>1192</v>
      </c>
      <c r="B1231" s="129">
        <v>0</v>
      </c>
      <c r="C1231" s="129">
        <v>0</v>
      </c>
      <c r="D1231" s="136"/>
    </row>
    <row r="1232" spans="1:4" ht="18" customHeight="1" x14ac:dyDescent="0.15">
      <c r="A1232" s="131" t="s">
        <v>1193</v>
      </c>
      <c r="B1232" s="129">
        <v>0</v>
      </c>
      <c r="C1232" s="129">
        <v>0</v>
      </c>
      <c r="D1232" s="136"/>
    </row>
    <row r="1233" spans="1:4" ht="18" customHeight="1" x14ac:dyDescent="0.15">
      <c r="A1233" s="131" t="s">
        <v>1194</v>
      </c>
      <c r="B1233" s="129">
        <v>0</v>
      </c>
      <c r="C1233" s="129">
        <v>0</v>
      </c>
      <c r="D1233" s="136"/>
    </row>
    <row r="1234" spans="1:4" ht="18" customHeight="1" x14ac:dyDescent="0.15">
      <c r="A1234" s="131" t="s">
        <v>1195</v>
      </c>
      <c r="B1234" s="129">
        <v>0</v>
      </c>
      <c r="C1234" s="129">
        <v>0</v>
      </c>
      <c r="D1234" s="136"/>
    </row>
    <row r="1235" spans="1:4" ht="18" customHeight="1" x14ac:dyDescent="0.15">
      <c r="A1235" s="131" t="s">
        <v>1196</v>
      </c>
      <c r="B1235" s="129">
        <v>0</v>
      </c>
      <c r="C1235" s="129">
        <v>0</v>
      </c>
      <c r="D1235" s="136"/>
    </row>
    <row r="1236" spans="1:4" ht="18" customHeight="1" x14ac:dyDescent="0.15">
      <c r="A1236" s="131" t="s">
        <v>1197</v>
      </c>
      <c r="B1236" s="129">
        <v>0</v>
      </c>
      <c r="C1236" s="129">
        <v>0</v>
      </c>
      <c r="D1236" s="136"/>
    </row>
    <row r="1237" spans="1:4" ht="18" customHeight="1" x14ac:dyDescent="0.15">
      <c r="A1237" s="131" t="s">
        <v>1198</v>
      </c>
      <c r="B1237" s="129">
        <v>0</v>
      </c>
      <c r="C1237" s="129">
        <v>0</v>
      </c>
      <c r="D1237" s="136"/>
    </row>
    <row r="1238" spans="1:4" ht="18" customHeight="1" x14ac:dyDescent="0.15">
      <c r="A1238" s="131" t="s">
        <v>1199</v>
      </c>
      <c r="B1238" s="129">
        <v>0</v>
      </c>
      <c r="C1238" s="129">
        <v>0</v>
      </c>
      <c r="D1238" s="136"/>
    </row>
    <row r="1239" spans="1:4" ht="18" customHeight="1" x14ac:dyDescent="0.15">
      <c r="A1239" s="131" t="s">
        <v>1200</v>
      </c>
      <c r="B1239" s="129">
        <v>0</v>
      </c>
      <c r="C1239" s="129">
        <v>0</v>
      </c>
      <c r="D1239" s="136"/>
    </row>
    <row r="1240" spans="1:4" ht="18" customHeight="1" x14ac:dyDescent="0.15">
      <c r="A1240" s="131" t="s">
        <v>1201</v>
      </c>
      <c r="B1240" s="129">
        <v>0</v>
      </c>
      <c r="C1240" s="129">
        <v>0</v>
      </c>
      <c r="D1240" s="136"/>
    </row>
    <row r="1241" spans="1:4" ht="18" customHeight="1" x14ac:dyDescent="0.15">
      <c r="A1241" s="131" t="s">
        <v>1202</v>
      </c>
      <c r="B1241" s="129">
        <v>0</v>
      </c>
      <c r="C1241" s="129">
        <v>0</v>
      </c>
      <c r="D1241" s="136"/>
    </row>
    <row r="1242" spans="1:4" ht="18" customHeight="1" x14ac:dyDescent="0.15">
      <c r="A1242" s="131" t="s">
        <v>255</v>
      </c>
      <c r="B1242" s="129">
        <v>1299</v>
      </c>
      <c r="C1242" s="129">
        <v>952</v>
      </c>
      <c r="D1242" s="136">
        <f t="shared" si="19"/>
        <v>36.44957983193278</v>
      </c>
    </row>
    <row r="1243" spans="1:4" ht="18" customHeight="1" x14ac:dyDescent="0.15">
      <c r="A1243" s="131" t="s">
        <v>1203</v>
      </c>
      <c r="B1243" s="129">
        <v>513</v>
      </c>
      <c r="C1243" s="129">
        <v>521</v>
      </c>
      <c r="D1243" s="136">
        <f t="shared" si="19"/>
        <v>-1.5355086372360827</v>
      </c>
    </row>
    <row r="1244" spans="1:4" ht="18" customHeight="1" x14ac:dyDescent="0.15">
      <c r="A1244" s="130" t="s">
        <v>1204</v>
      </c>
      <c r="B1244" s="129">
        <f>SUM(B1245:B1262)</f>
        <v>0</v>
      </c>
      <c r="C1244" s="129">
        <f>SUM(C1245:C1262)</f>
        <v>0</v>
      </c>
      <c r="D1244" s="136"/>
    </row>
    <row r="1245" spans="1:4" ht="18" customHeight="1" x14ac:dyDescent="0.15">
      <c r="A1245" s="131" t="s">
        <v>246</v>
      </c>
      <c r="B1245" s="129">
        <v>0</v>
      </c>
      <c r="C1245" s="129">
        <v>0</v>
      </c>
      <c r="D1245" s="136"/>
    </row>
    <row r="1246" spans="1:4" ht="18" customHeight="1" x14ac:dyDescent="0.15">
      <c r="A1246" s="131" t="s">
        <v>247</v>
      </c>
      <c r="B1246" s="129">
        <v>0</v>
      </c>
      <c r="C1246" s="129">
        <v>0</v>
      </c>
      <c r="D1246" s="136"/>
    </row>
    <row r="1247" spans="1:4" ht="18" customHeight="1" x14ac:dyDescent="0.15">
      <c r="A1247" s="131" t="s">
        <v>248</v>
      </c>
      <c r="B1247" s="129">
        <v>0</v>
      </c>
      <c r="C1247" s="129">
        <v>0</v>
      </c>
      <c r="D1247" s="136"/>
    </row>
    <row r="1248" spans="1:4" ht="18" customHeight="1" x14ac:dyDescent="0.15">
      <c r="A1248" s="131" t="s">
        <v>1205</v>
      </c>
      <c r="B1248" s="129">
        <v>0</v>
      </c>
      <c r="C1248" s="129">
        <v>0</v>
      </c>
      <c r="D1248" s="136"/>
    </row>
    <row r="1249" spans="1:4" ht="18" customHeight="1" x14ac:dyDescent="0.15">
      <c r="A1249" s="131" t="s">
        <v>1206</v>
      </c>
      <c r="B1249" s="129">
        <v>0</v>
      </c>
      <c r="C1249" s="129">
        <v>0</v>
      </c>
      <c r="D1249" s="136"/>
    </row>
    <row r="1250" spans="1:4" ht="18" customHeight="1" x14ac:dyDescent="0.15">
      <c r="A1250" s="131" t="s">
        <v>1207</v>
      </c>
      <c r="B1250" s="129">
        <v>0</v>
      </c>
      <c r="C1250" s="129">
        <v>0</v>
      </c>
      <c r="D1250" s="136"/>
    </row>
    <row r="1251" spans="1:4" ht="18" customHeight="1" x14ac:dyDescent="0.15">
      <c r="A1251" s="131" t="s">
        <v>1208</v>
      </c>
      <c r="B1251" s="129">
        <v>0</v>
      </c>
      <c r="C1251" s="129">
        <v>0</v>
      </c>
      <c r="D1251" s="136"/>
    </row>
    <row r="1252" spans="1:4" ht="18" customHeight="1" x14ac:dyDescent="0.15">
      <c r="A1252" s="131" t="s">
        <v>1209</v>
      </c>
      <c r="B1252" s="129">
        <v>0</v>
      </c>
      <c r="C1252" s="129">
        <v>0</v>
      </c>
      <c r="D1252" s="136"/>
    </row>
    <row r="1253" spans="1:4" ht="18" customHeight="1" x14ac:dyDescent="0.15">
      <c r="A1253" s="131" t="s">
        <v>1210</v>
      </c>
      <c r="B1253" s="129">
        <v>0</v>
      </c>
      <c r="C1253" s="129">
        <v>0</v>
      </c>
      <c r="D1253" s="136"/>
    </row>
    <row r="1254" spans="1:4" ht="18" customHeight="1" x14ac:dyDescent="0.15">
      <c r="A1254" s="131" t="s">
        <v>1211</v>
      </c>
      <c r="B1254" s="129">
        <v>0</v>
      </c>
      <c r="C1254" s="129">
        <v>0</v>
      </c>
      <c r="D1254" s="136"/>
    </row>
    <row r="1255" spans="1:4" ht="18" customHeight="1" x14ac:dyDescent="0.15">
      <c r="A1255" s="131" t="s">
        <v>1212</v>
      </c>
      <c r="B1255" s="129">
        <v>0</v>
      </c>
      <c r="C1255" s="129">
        <v>0</v>
      </c>
      <c r="D1255" s="136"/>
    </row>
    <row r="1256" spans="1:4" ht="18" customHeight="1" x14ac:dyDescent="0.15">
      <c r="A1256" s="131" t="s">
        <v>1213</v>
      </c>
      <c r="B1256" s="129">
        <v>0</v>
      </c>
      <c r="C1256" s="129">
        <v>0</v>
      </c>
      <c r="D1256" s="136"/>
    </row>
    <row r="1257" spans="1:4" ht="18" customHeight="1" x14ac:dyDescent="0.15">
      <c r="A1257" s="131" t="s">
        <v>1214</v>
      </c>
      <c r="B1257" s="129">
        <v>0</v>
      </c>
      <c r="C1257" s="129">
        <v>0</v>
      </c>
      <c r="D1257" s="136"/>
    </row>
    <row r="1258" spans="1:4" ht="18" customHeight="1" x14ac:dyDescent="0.15">
      <c r="A1258" s="131" t="s">
        <v>1215</v>
      </c>
      <c r="B1258" s="129">
        <v>0</v>
      </c>
      <c r="C1258" s="129">
        <v>0</v>
      </c>
      <c r="D1258" s="136"/>
    </row>
    <row r="1259" spans="1:4" ht="18" customHeight="1" x14ac:dyDescent="0.15">
      <c r="A1259" s="131" t="s">
        <v>1216</v>
      </c>
      <c r="B1259" s="129">
        <v>0</v>
      </c>
      <c r="C1259" s="129">
        <v>0</v>
      </c>
      <c r="D1259" s="136"/>
    </row>
    <row r="1260" spans="1:4" ht="18" customHeight="1" x14ac:dyDescent="0.15">
      <c r="A1260" s="131" t="s">
        <v>1217</v>
      </c>
      <c r="B1260" s="129">
        <v>0</v>
      </c>
      <c r="C1260" s="129">
        <v>0</v>
      </c>
      <c r="D1260" s="136"/>
    </row>
    <row r="1261" spans="1:4" ht="18" customHeight="1" x14ac:dyDescent="0.15">
      <c r="A1261" s="131" t="s">
        <v>255</v>
      </c>
      <c r="B1261" s="129">
        <v>0</v>
      </c>
      <c r="C1261" s="129">
        <v>0</v>
      </c>
      <c r="D1261" s="136"/>
    </row>
    <row r="1262" spans="1:4" ht="18" customHeight="1" x14ac:dyDescent="0.15">
      <c r="A1262" s="131" t="s">
        <v>1218</v>
      </c>
      <c r="B1262" s="129">
        <v>0</v>
      </c>
      <c r="C1262" s="129">
        <v>0</v>
      </c>
      <c r="D1262" s="136"/>
    </row>
    <row r="1263" spans="1:4" ht="18" customHeight="1" x14ac:dyDescent="0.15">
      <c r="A1263" s="130" t="s">
        <v>1219</v>
      </c>
      <c r="B1263" s="129">
        <f>SUM(B1264:B1271)</f>
        <v>0</v>
      </c>
      <c r="C1263" s="129">
        <f>SUM(C1264:C1271)</f>
        <v>0</v>
      </c>
      <c r="D1263" s="136"/>
    </row>
    <row r="1264" spans="1:4" ht="18" customHeight="1" x14ac:dyDescent="0.15">
      <c r="A1264" s="131" t="s">
        <v>246</v>
      </c>
      <c r="B1264" s="129">
        <v>0</v>
      </c>
      <c r="C1264" s="129">
        <v>0</v>
      </c>
      <c r="D1264" s="136"/>
    </row>
    <row r="1265" spans="1:4" ht="18" customHeight="1" x14ac:dyDescent="0.15">
      <c r="A1265" s="131" t="s">
        <v>247</v>
      </c>
      <c r="B1265" s="129">
        <v>0</v>
      </c>
      <c r="C1265" s="129">
        <v>0</v>
      </c>
      <c r="D1265" s="136"/>
    </row>
    <row r="1266" spans="1:4" ht="18" customHeight="1" x14ac:dyDescent="0.15">
      <c r="A1266" s="131" t="s">
        <v>248</v>
      </c>
      <c r="B1266" s="129">
        <v>0</v>
      </c>
      <c r="C1266" s="129">
        <v>0</v>
      </c>
      <c r="D1266" s="136"/>
    </row>
    <row r="1267" spans="1:4" ht="18" customHeight="1" x14ac:dyDescent="0.15">
      <c r="A1267" s="131" t="s">
        <v>1220</v>
      </c>
      <c r="B1267" s="129">
        <v>0</v>
      </c>
      <c r="C1267" s="129">
        <v>0</v>
      </c>
      <c r="D1267" s="136"/>
    </row>
    <row r="1268" spans="1:4" ht="18" customHeight="1" x14ac:dyDescent="0.15">
      <c r="A1268" s="131" t="s">
        <v>1221</v>
      </c>
      <c r="B1268" s="129">
        <v>0</v>
      </c>
      <c r="C1268" s="129">
        <v>0</v>
      </c>
      <c r="D1268" s="136"/>
    </row>
    <row r="1269" spans="1:4" ht="18" customHeight="1" x14ac:dyDescent="0.15">
      <c r="A1269" s="131" t="s">
        <v>1222</v>
      </c>
      <c r="B1269" s="129">
        <v>0</v>
      </c>
      <c r="C1269" s="129">
        <v>0</v>
      </c>
      <c r="D1269" s="136"/>
    </row>
    <row r="1270" spans="1:4" ht="18" customHeight="1" x14ac:dyDescent="0.15">
      <c r="A1270" s="131" t="s">
        <v>255</v>
      </c>
      <c r="B1270" s="129">
        <v>0</v>
      </c>
      <c r="C1270" s="129">
        <v>0</v>
      </c>
      <c r="D1270" s="136"/>
    </row>
    <row r="1271" spans="1:4" ht="18" customHeight="1" x14ac:dyDescent="0.15">
      <c r="A1271" s="131" t="s">
        <v>1223</v>
      </c>
      <c r="B1271" s="129">
        <v>0</v>
      </c>
      <c r="C1271" s="129">
        <v>0</v>
      </c>
      <c r="D1271" s="136"/>
    </row>
    <row r="1272" spans="1:4" ht="18" customHeight="1" x14ac:dyDescent="0.15">
      <c r="A1272" s="130" t="s">
        <v>1224</v>
      </c>
      <c r="B1272" s="129">
        <f>SUM(B1273:B1284)</f>
        <v>20</v>
      </c>
      <c r="C1272" s="129">
        <f>SUM(C1273:C1284)</f>
        <v>10</v>
      </c>
      <c r="D1272" s="136">
        <f t="shared" si="19"/>
        <v>100</v>
      </c>
    </row>
    <row r="1273" spans="1:4" ht="18" customHeight="1" x14ac:dyDescent="0.15">
      <c r="A1273" s="131" t="s">
        <v>246</v>
      </c>
      <c r="B1273" s="129">
        <v>0</v>
      </c>
      <c r="C1273" s="129">
        <v>0</v>
      </c>
      <c r="D1273" s="136"/>
    </row>
    <row r="1274" spans="1:4" ht="18" customHeight="1" x14ac:dyDescent="0.15">
      <c r="A1274" s="131" t="s">
        <v>247</v>
      </c>
      <c r="B1274" s="129">
        <v>0</v>
      </c>
      <c r="C1274" s="129">
        <v>0</v>
      </c>
      <c r="D1274" s="136"/>
    </row>
    <row r="1275" spans="1:4" ht="18" customHeight="1" x14ac:dyDescent="0.15">
      <c r="A1275" s="131" t="s">
        <v>248</v>
      </c>
      <c r="B1275" s="129">
        <v>0</v>
      </c>
      <c r="C1275" s="129">
        <v>0</v>
      </c>
      <c r="D1275" s="136"/>
    </row>
    <row r="1276" spans="1:4" ht="18" customHeight="1" x14ac:dyDescent="0.15">
      <c r="A1276" s="131" t="s">
        <v>1225</v>
      </c>
      <c r="B1276" s="129">
        <v>0</v>
      </c>
      <c r="C1276" s="129">
        <v>0</v>
      </c>
      <c r="D1276" s="136"/>
    </row>
    <row r="1277" spans="1:4" ht="18" customHeight="1" x14ac:dyDescent="0.15">
      <c r="A1277" s="131" t="s">
        <v>1226</v>
      </c>
      <c r="B1277" s="129">
        <v>0</v>
      </c>
      <c r="C1277" s="129">
        <v>0</v>
      </c>
      <c r="D1277" s="136"/>
    </row>
    <row r="1278" spans="1:4" ht="18" customHeight="1" x14ac:dyDescent="0.15">
      <c r="A1278" s="131" t="s">
        <v>1227</v>
      </c>
      <c r="B1278" s="129">
        <v>10</v>
      </c>
      <c r="C1278" s="129">
        <v>0</v>
      </c>
      <c r="D1278" s="136"/>
    </row>
    <row r="1279" spans="1:4" ht="18" customHeight="1" x14ac:dyDescent="0.15">
      <c r="A1279" s="131" t="s">
        <v>1228</v>
      </c>
      <c r="B1279" s="129">
        <v>0</v>
      </c>
      <c r="C1279" s="129">
        <v>0</v>
      </c>
      <c r="D1279" s="136"/>
    </row>
    <row r="1280" spans="1:4" ht="18" customHeight="1" x14ac:dyDescent="0.15">
      <c r="A1280" s="131" t="s">
        <v>1229</v>
      </c>
      <c r="B1280" s="129">
        <v>0</v>
      </c>
      <c r="C1280" s="129">
        <v>0</v>
      </c>
      <c r="D1280" s="136"/>
    </row>
    <row r="1281" spans="1:4" ht="18" customHeight="1" x14ac:dyDescent="0.15">
      <c r="A1281" s="131" t="s">
        <v>1230</v>
      </c>
      <c r="B1281" s="129">
        <v>0</v>
      </c>
      <c r="C1281" s="129">
        <v>0</v>
      </c>
      <c r="D1281" s="136"/>
    </row>
    <row r="1282" spans="1:4" ht="18" customHeight="1" x14ac:dyDescent="0.15">
      <c r="A1282" s="131" t="s">
        <v>1231</v>
      </c>
      <c r="B1282" s="129">
        <v>0</v>
      </c>
      <c r="C1282" s="129">
        <v>0</v>
      </c>
      <c r="D1282" s="136"/>
    </row>
    <row r="1283" spans="1:4" ht="18" customHeight="1" x14ac:dyDescent="0.15">
      <c r="A1283" s="131" t="s">
        <v>1232</v>
      </c>
      <c r="B1283" s="129">
        <v>0</v>
      </c>
      <c r="C1283" s="129">
        <v>0</v>
      </c>
      <c r="D1283" s="136"/>
    </row>
    <row r="1284" spans="1:4" ht="18" customHeight="1" x14ac:dyDescent="0.15">
      <c r="A1284" s="131" t="s">
        <v>1233</v>
      </c>
      <c r="B1284" s="129">
        <v>10</v>
      </c>
      <c r="C1284" s="129">
        <v>10</v>
      </c>
      <c r="D1284" s="136">
        <f t="shared" si="19"/>
        <v>0</v>
      </c>
    </row>
    <row r="1285" spans="1:4" ht="18" customHeight="1" x14ac:dyDescent="0.15">
      <c r="A1285" s="130" t="s">
        <v>1234</v>
      </c>
      <c r="B1285" s="129">
        <f>SUM(B1286:B1299)</f>
        <v>0</v>
      </c>
      <c r="C1285" s="129">
        <f>SUM(C1286:C1299)</f>
        <v>0</v>
      </c>
      <c r="D1285" s="136"/>
    </row>
    <row r="1286" spans="1:4" ht="18" customHeight="1" x14ac:dyDescent="0.15">
      <c r="A1286" s="131" t="s">
        <v>246</v>
      </c>
      <c r="B1286" s="129">
        <v>0</v>
      </c>
      <c r="C1286" s="129">
        <v>0</v>
      </c>
      <c r="D1286" s="136"/>
    </row>
    <row r="1287" spans="1:4" ht="18" customHeight="1" x14ac:dyDescent="0.15">
      <c r="A1287" s="131" t="s">
        <v>247</v>
      </c>
      <c r="B1287" s="129">
        <v>0</v>
      </c>
      <c r="C1287" s="129">
        <v>0</v>
      </c>
      <c r="D1287" s="136"/>
    </row>
    <row r="1288" spans="1:4" ht="18" customHeight="1" x14ac:dyDescent="0.15">
      <c r="A1288" s="131" t="s">
        <v>248</v>
      </c>
      <c r="B1288" s="129">
        <v>0</v>
      </c>
      <c r="C1288" s="129">
        <v>0</v>
      </c>
      <c r="D1288" s="136"/>
    </row>
    <row r="1289" spans="1:4" ht="18" customHeight="1" x14ac:dyDescent="0.15">
      <c r="A1289" s="131" t="s">
        <v>1235</v>
      </c>
      <c r="B1289" s="129">
        <v>0</v>
      </c>
      <c r="C1289" s="129">
        <v>0</v>
      </c>
      <c r="D1289" s="136"/>
    </row>
    <row r="1290" spans="1:4" ht="18" customHeight="1" x14ac:dyDescent="0.15">
      <c r="A1290" s="131" t="s">
        <v>1236</v>
      </c>
      <c r="B1290" s="129">
        <v>0</v>
      </c>
      <c r="C1290" s="129">
        <v>0</v>
      </c>
      <c r="D1290" s="136"/>
    </row>
    <row r="1291" spans="1:4" ht="18" customHeight="1" x14ac:dyDescent="0.15">
      <c r="A1291" s="131" t="s">
        <v>1237</v>
      </c>
      <c r="B1291" s="129">
        <v>0</v>
      </c>
      <c r="C1291" s="129">
        <v>0</v>
      </c>
      <c r="D1291" s="136"/>
    </row>
    <row r="1292" spans="1:4" ht="18" customHeight="1" x14ac:dyDescent="0.15">
      <c r="A1292" s="131" t="s">
        <v>1238</v>
      </c>
      <c r="B1292" s="129">
        <v>0</v>
      </c>
      <c r="C1292" s="129">
        <v>0</v>
      </c>
      <c r="D1292" s="136"/>
    </row>
    <row r="1293" spans="1:4" ht="18" customHeight="1" x14ac:dyDescent="0.15">
      <c r="A1293" s="131" t="s">
        <v>1239</v>
      </c>
      <c r="B1293" s="129">
        <v>0</v>
      </c>
      <c r="C1293" s="129">
        <v>0</v>
      </c>
      <c r="D1293" s="136"/>
    </row>
    <row r="1294" spans="1:4" ht="18" customHeight="1" x14ac:dyDescent="0.15">
      <c r="A1294" s="131" t="s">
        <v>1240</v>
      </c>
      <c r="B1294" s="129">
        <v>0</v>
      </c>
      <c r="C1294" s="129">
        <v>0</v>
      </c>
      <c r="D1294" s="136"/>
    </row>
    <row r="1295" spans="1:4" ht="18" customHeight="1" x14ac:dyDescent="0.15">
      <c r="A1295" s="131" t="s">
        <v>1241</v>
      </c>
      <c r="B1295" s="129">
        <v>0</v>
      </c>
      <c r="C1295" s="129">
        <v>0</v>
      </c>
      <c r="D1295" s="136"/>
    </row>
    <row r="1296" spans="1:4" ht="18" customHeight="1" x14ac:dyDescent="0.15">
      <c r="A1296" s="131" t="s">
        <v>1242</v>
      </c>
      <c r="B1296" s="129">
        <v>0</v>
      </c>
      <c r="C1296" s="129">
        <v>0</v>
      </c>
      <c r="D1296" s="136"/>
    </row>
    <row r="1297" spans="1:4" ht="18" customHeight="1" x14ac:dyDescent="0.15">
      <c r="A1297" s="131" t="s">
        <v>1243</v>
      </c>
      <c r="B1297" s="129">
        <v>0</v>
      </c>
      <c r="C1297" s="129">
        <v>0</v>
      </c>
      <c r="D1297" s="136"/>
    </row>
    <row r="1298" spans="1:4" ht="18" customHeight="1" x14ac:dyDescent="0.15">
      <c r="A1298" s="131" t="s">
        <v>1244</v>
      </c>
      <c r="B1298" s="129">
        <v>0</v>
      </c>
      <c r="C1298" s="129">
        <v>0</v>
      </c>
      <c r="D1298" s="136"/>
    </row>
    <row r="1299" spans="1:4" ht="18" customHeight="1" x14ac:dyDescent="0.15">
      <c r="A1299" s="131" t="s">
        <v>1245</v>
      </c>
      <c r="B1299" s="129">
        <v>0</v>
      </c>
      <c r="C1299" s="129">
        <v>0</v>
      </c>
      <c r="D1299" s="136"/>
    </row>
    <row r="1300" spans="1:4" ht="18" customHeight="1" x14ac:dyDescent="0.15">
      <c r="A1300" s="130" t="s">
        <v>1246</v>
      </c>
      <c r="B1300" s="129">
        <f>B1301</f>
        <v>0</v>
      </c>
      <c r="C1300" s="129">
        <f>C1301</f>
        <v>0</v>
      </c>
      <c r="D1300" s="136"/>
    </row>
    <row r="1301" spans="1:4" ht="18" customHeight="1" x14ac:dyDescent="0.15">
      <c r="A1301" s="131" t="s">
        <v>1247</v>
      </c>
      <c r="B1301" s="129">
        <v>0</v>
      </c>
      <c r="C1301" s="129">
        <v>0</v>
      </c>
      <c r="D1301" s="136"/>
    </row>
    <row r="1302" spans="1:4" ht="18" customHeight="1" x14ac:dyDescent="0.15">
      <c r="A1302" s="130" t="s">
        <v>1248</v>
      </c>
      <c r="B1302" s="129">
        <f>SUM(B1303,B1312,B1316)</f>
        <v>0</v>
      </c>
      <c r="C1302" s="129">
        <f>SUM(C1303,C1312,C1316)</f>
        <v>172</v>
      </c>
      <c r="D1302" s="136">
        <f t="shared" ref="D1302:D1335" si="20">(B1302/C1302-1)*100</f>
        <v>-100</v>
      </c>
    </row>
    <row r="1303" spans="1:4" ht="18" customHeight="1" x14ac:dyDescent="0.15">
      <c r="A1303" s="130" t="s">
        <v>1249</v>
      </c>
      <c r="B1303" s="129">
        <f>SUM(B1304:B1311)</f>
        <v>0</v>
      </c>
      <c r="C1303" s="129">
        <f>SUM(C1304:C1311)</f>
        <v>172</v>
      </c>
      <c r="D1303" s="136">
        <f t="shared" si="20"/>
        <v>-100</v>
      </c>
    </row>
    <row r="1304" spans="1:4" ht="18" customHeight="1" x14ac:dyDescent="0.15">
      <c r="A1304" s="131" t="s">
        <v>1250</v>
      </c>
      <c r="B1304" s="129">
        <v>0</v>
      </c>
      <c r="C1304" s="129">
        <v>0</v>
      </c>
      <c r="D1304" s="136"/>
    </row>
    <row r="1305" spans="1:4" ht="18" customHeight="1" x14ac:dyDescent="0.15">
      <c r="A1305" s="131" t="s">
        <v>1251</v>
      </c>
      <c r="B1305" s="129">
        <v>0</v>
      </c>
      <c r="C1305" s="129">
        <v>0</v>
      </c>
      <c r="D1305" s="136"/>
    </row>
    <row r="1306" spans="1:4" ht="18" customHeight="1" x14ac:dyDescent="0.15">
      <c r="A1306" s="131" t="s">
        <v>1252</v>
      </c>
      <c r="B1306" s="129">
        <v>0</v>
      </c>
      <c r="C1306" s="129">
        <v>0</v>
      </c>
      <c r="D1306" s="136"/>
    </row>
    <row r="1307" spans="1:4" ht="18" customHeight="1" x14ac:dyDescent="0.15">
      <c r="A1307" s="131" t="s">
        <v>1253</v>
      </c>
      <c r="B1307" s="129">
        <v>0</v>
      </c>
      <c r="C1307" s="129">
        <v>0</v>
      </c>
      <c r="D1307" s="136"/>
    </row>
    <row r="1308" spans="1:4" ht="18" customHeight="1" x14ac:dyDescent="0.15">
      <c r="A1308" s="131" t="s">
        <v>1254</v>
      </c>
      <c r="B1308" s="129">
        <v>0</v>
      </c>
      <c r="C1308" s="129">
        <v>0</v>
      </c>
      <c r="D1308" s="136"/>
    </row>
    <row r="1309" spans="1:4" ht="18" customHeight="1" x14ac:dyDescent="0.15">
      <c r="A1309" s="131" t="s">
        <v>1255</v>
      </c>
      <c r="B1309" s="129">
        <v>0</v>
      </c>
      <c r="C1309" s="129">
        <v>0</v>
      </c>
      <c r="D1309" s="136"/>
    </row>
    <row r="1310" spans="1:4" ht="18" customHeight="1" x14ac:dyDescent="0.15">
      <c r="A1310" s="131" t="s">
        <v>1256</v>
      </c>
      <c r="B1310" s="129">
        <v>0</v>
      </c>
      <c r="C1310" s="129">
        <v>172</v>
      </c>
      <c r="D1310" s="136">
        <f t="shared" si="20"/>
        <v>-100</v>
      </c>
    </row>
    <row r="1311" spans="1:4" ht="18" customHeight="1" x14ac:dyDescent="0.15">
      <c r="A1311" s="131" t="s">
        <v>1257</v>
      </c>
      <c r="B1311" s="129">
        <v>0</v>
      </c>
      <c r="C1311" s="129">
        <v>0</v>
      </c>
      <c r="D1311" s="136"/>
    </row>
    <row r="1312" spans="1:4" ht="18" customHeight="1" x14ac:dyDescent="0.15">
      <c r="A1312" s="130" t="s">
        <v>1258</v>
      </c>
      <c r="B1312" s="129">
        <f>SUM(B1313:B1315)</f>
        <v>0</v>
      </c>
      <c r="C1312" s="129">
        <f>SUM(C1313:C1315)</f>
        <v>0</v>
      </c>
      <c r="D1312" s="136"/>
    </row>
    <row r="1313" spans="1:4" ht="18" customHeight="1" x14ac:dyDescent="0.15">
      <c r="A1313" s="131" t="s">
        <v>1259</v>
      </c>
      <c r="B1313" s="129">
        <v>0</v>
      </c>
      <c r="C1313" s="129">
        <v>0</v>
      </c>
      <c r="D1313" s="136"/>
    </row>
    <row r="1314" spans="1:4" ht="18" customHeight="1" x14ac:dyDescent="0.15">
      <c r="A1314" s="131" t="s">
        <v>1260</v>
      </c>
      <c r="B1314" s="129">
        <v>0</v>
      </c>
      <c r="C1314" s="129">
        <v>0</v>
      </c>
      <c r="D1314" s="136"/>
    </row>
    <row r="1315" spans="1:4" ht="18" customHeight="1" x14ac:dyDescent="0.15">
      <c r="A1315" s="131" t="s">
        <v>1261</v>
      </c>
      <c r="B1315" s="129">
        <v>0</v>
      </c>
      <c r="C1315" s="129">
        <v>0</v>
      </c>
      <c r="D1315" s="136"/>
    </row>
    <row r="1316" spans="1:4" ht="18" customHeight="1" x14ac:dyDescent="0.15">
      <c r="A1316" s="130" t="s">
        <v>1262</v>
      </c>
      <c r="B1316" s="129">
        <f>SUM(B1317:B1319)</f>
        <v>0</v>
      </c>
      <c r="C1316" s="129">
        <f>SUM(C1317:C1319)</f>
        <v>0</v>
      </c>
      <c r="D1316" s="136"/>
    </row>
    <row r="1317" spans="1:4" ht="18" customHeight="1" x14ac:dyDescent="0.15">
      <c r="A1317" s="131" t="s">
        <v>1263</v>
      </c>
      <c r="B1317" s="129">
        <v>0</v>
      </c>
      <c r="C1317" s="129">
        <v>0</v>
      </c>
      <c r="D1317" s="136"/>
    </row>
    <row r="1318" spans="1:4" ht="18" customHeight="1" x14ac:dyDescent="0.15">
      <c r="A1318" s="131" t="s">
        <v>1264</v>
      </c>
      <c r="B1318" s="129">
        <v>0</v>
      </c>
      <c r="C1318" s="129">
        <v>0</v>
      </c>
      <c r="D1318" s="136"/>
    </row>
    <row r="1319" spans="1:4" ht="18" customHeight="1" x14ac:dyDescent="0.15">
      <c r="A1319" s="131" t="s">
        <v>1265</v>
      </c>
      <c r="B1319" s="129">
        <v>0</v>
      </c>
      <c r="C1319" s="129">
        <v>0</v>
      </c>
      <c r="D1319" s="136"/>
    </row>
    <row r="1320" spans="1:4" ht="18" customHeight="1" x14ac:dyDescent="0.15">
      <c r="A1320" s="130" t="s">
        <v>1266</v>
      </c>
      <c r="B1320" s="129">
        <f>SUM(B1321,B1336,B1350,B1355,B1361)</f>
        <v>0</v>
      </c>
      <c r="C1320" s="129">
        <f>SUM(C1321,C1336,C1350,C1355,C1361)</f>
        <v>6</v>
      </c>
      <c r="D1320" s="136">
        <f t="shared" si="20"/>
        <v>-100</v>
      </c>
    </row>
    <row r="1321" spans="1:4" ht="18" customHeight="1" x14ac:dyDescent="0.15">
      <c r="A1321" s="130" t="s">
        <v>1267</v>
      </c>
      <c r="B1321" s="129">
        <f>SUM(B1322:B1335)</f>
        <v>0</v>
      </c>
      <c r="C1321" s="129">
        <f>SUM(C1322:C1335)</f>
        <v>6</v>
      </c>
      <c r="D1321" s="136">
        <f t="shared" si="20"/>
        <v>-100</v>
      </c>
    </row>
    <row r="1322" spans="1:4" ht="18" customHeight="1" x14ac:dyDescent="0.15">
      <c r="A1322" s="131" t="s">
        <v>246</v>
      </c>
      <c r="B1322" s="129">
        <v>0</v>
      </c>
      <c r="C1322" s="129">
        <v>0</v>
      </c>
      <c r="D1322" s="136"/>
    </row>
    <row r="1323" spans="1:4" ht="18" customHeight="1" x14ac:dyDescent="0.15">
      <c r="A1323" s="131" t="s">
        <v>247</v>
      </c>
      <c r="B1323" s="129">
        <v>0</v>
      </c>
      <c r="C1323" s="129">
        <v>5</v>
      </c>
      <c r="D1323" s="136">
        <f t="shared" si="20"/>
        <v>-100</v>
      </c>
    </row>
    <row r="1324" spans="1:4" ht="18" customHeight="1" x14ac:dyDescent="0.15">
      <c r="A1324" s="131" t="s">
        <v>248</v>
      </c>
      <c r="B1324" s="129">
        <v>0</v>
      </c>
      <c r="C1324" s="129">
        <v>0</v>
      </c>
      <c r="D1324" s="136"/>
    </row>
    <row r="1325" spans="1:4" ht="18" customHeight="1" x14ac:dyDescent="0.15">
      <c r="A1325" s="131" t="s">
        <v>1268</v>
      </c>
      <c r="B1325" s="129">
        <v>0</v>
      </c>
      <c r="C1325" s="129">
        <v>0</v>
      </c>
      <c r="D1325" s="136"/>
    </row>
    <row r="1326" spans="1:4" ht="18" customHeight="1" x14ac:dyDescent="0.15">
      <c r="A1326" s="131" t="s">
        <v>1269</v>
      </c>
      <c r="B1326" s="129">
        <v>0</v>
      </c>
      <c r="C1326" s="129">
        <v>0</v>
      </c>
      <c r="D1326" s="136"/>
    </row>
    <row r="1327" spans="1:4" ht="18" customHeight="1" x14ac:dyDescent="0.15">
      <c r="A1327" s="131" t="s">
        <v>1270</v>
      </c>
      <c r="B1327" s="129">
        <v>0</v>
      </c>
      <c r="C1327" s="129">
        <v>0</v>
      </c>
      <c r="D1327" s="136"/>
    </row>
    <row r="1328" spans="1:4" ht="18" customHeight="1" x14ac:dyDescent="0.15">
      <c r="A1328" s="131" t="s">
        <v>1271</v>
      </c>
      <c r="B1328" s="129">
        <v>0</v>
      </c>
      <c r="C1328" s="129">
        <v>0</v>
      </c>
      <c r="D1328" s="136"/>
    </row>
    <row r="1329" spans="1:4" ht="18" customHeight="1" x14ac:dyDescent="0.15">
      <c r="A1329" s="131" t="s">
        <v>1272</v>
      </c>
      <c r="B1329" s="129">
        <v>0</v>
      </c>
      <c r="C1329" s="129">
        <v>0</v>
      </c>
      <c r="D1329" s="136"/>
    </row>
    <row r="1330" spans="1:4" ht="18" customHeight="1" x14ac:dyDescent="0.15">
      <c r="A1330" s="131" t="s">
        <v>1273</v>
      </c>
      <c r="B1330" s="129">
        <v>0</v>
      </c>
      <c r="C1330" s="129">
        <v>0</v>
      </c>
      <c r="D1330" s="136"/>
    </row>
    <row r="1331" spans="1:4" ht="18" customHeight="1" x14ac:dyDescent="0.15">
      <c r="A1331" s="131" t="s">
        <v>1274</v>
      </c>
      <c r="B1331" s="129">
        <v>0</v>
      </c>
      <c r="C1331" s="129">
        <v>0</v>
      </c>
      <c r="D1331" s="136"/>
    </row>
    <row r="1332" spans="1:4" ht="18" customHeight="1" x14ac:dyDescent="0.15">
      <c r="A1332" s="131" t="s">
        <v>1275</v>
      </c>
      <c r="B1332" s="129">
        <v>0</v>
      </c>
      <c r="C1332" s="129">
        <v>0</v>
      </c>
      <c r="D1332" s="136"/>
    </row>
    <row r="1333" spans="1:4" ht="18" customHeight="1" x14ac:dyDescent="0.15">
      <c r="A1333" s="131" t="s">
        <v>1276</v>
      </c>
      <c r="B1333" s="129">
        <v>0</v>
      </c>
      <c r="C1333" s="129">
        <v>0</v>
      </c>
      <c r="D1333" s="136"/>
    </row>
    <row r="1334" spans="1:4" ht="18" customHeight="1" x14ac:dyDescent="0.15">
      <c r="A1334" s="131" t="s">
        <v>255</v>
      </c>
      <c r="B1334" s="129">
        <v>0</v>
      </c>
      <c r="C1334" s="129">
        <v>0</v>
      </c>
      <c r="D1334" s="136"/>
    </row>
    <row r="1335" spans="1:4" ht="18" customHeight="1" x14ac:dyDescent="0.15">
      <c r="A1335" s="131" t="s">
        <v>1277</v>
      </c>
      <c r="B1335" s="129">
        <v>0</v>
      </c>
      <c r="C1335" s="129">
        <v>1</v>
      </c>
      <c r="D1335" s="136">
        <f t="shared" si="20"/>
        <v>-100</v>
      </c>
    </row>
    <row r="1336" spans="1:4" ht="18" customHeight="1" x14ac:dyDescent="0.15">
      <c r="A1336" s="130" t="s">
        <v>1278</v>
      </c>
      <c r="B1336" s="129">
        <f>SUM(B1337:B1349)</f>
        <v>0</v>
      </c>
      <c r="C1336" s="129">
        <f>SUM(C1337:C1349)</f>
        <v>0</v>
      </c>
      <c r="D1336" s="136"/>
    </row>
    <row r="1337" spans="1:4" ht="18" customHeight="1" x14ac:dyDescent="0.15">
      <c r="A1337" s="131" t="s">
        <v>246</v>
      </c>
      <c r="B1337" s="129">
        <v>0</v>
      </c>
      <c r="C1337" s="129">
        <v>0</v>
      </c>
      <c r="D1337" s="136"/>
    </row>
    <row r="1338" spans="1:4" ht="18" customHeight="1" x14ac:dyDescent="0.15">
      <c r="A1338" s="131" t="s">
        <v>247</v>
      </c>
      <c r="B1338" s="129">
        <v>0</v>
      </c>
      <c r="C1338" s="129">
        <v>0</v>
      </c>
      <c r="D1338" s="136"/>
    </row>
    <row r="1339" spans="1:4" ht="18" customHeight="1" x14ac:dyDescent="0.15">
      <c r="A1339" s="131" t="s">
        <v>248</v>
      </c>
      <c r="B1339" s="129">
        <v>0</v>
      </c>
      <c r="C1339" s="129">
        <v>0</v>
      </c>
      <c r="D1339" s="136"/>
    </row>
    <row r="1340" spans="1:4" ht="18" customHeight="1" x14ac:dyDescent="0.15">
      <c r="A1340" s="131" t="s">
        <v>1279</v>
      </c>
      <c r="B1340" s="129">
        <v>0</v>
      </c>
      <c r="C1340" s="129">
        <v>0</v>
      </c>
      <c r="D1340" s="136"/>
    </row>
    <row r="1341" spans="1:4" ht="18" customHeight="1" x14ac:dyDescent="0.15">
      <c r="A1341" s="131" t="s">
        <v>1280</v>
      </c>
      <c r="B1341" s="129">
        <v>0</v>
      </c>
      <c r="C1341" s="129">
        <v>0</v>
      </c>
      <c r="D1341" s="136"/>
    </row>
    <row r="1342" spans="1:4" ht="18" customHeight="1" x14ac:dyDescent="0.15">
      <c r="A1342" s="131" t="s">
        <v>1281</v>
      </c>
      <c r="B1342" s="129">
        <v>0</v>
      </c>
      <c r="C1342" s="129">
        <v>0</v>
      </c>
      <c r="D1342" s="136"/>
    </row>
    <row r="1343" spans="1:4" ht="18" customHeight="1" x14ac:dyDescent="0.15">
      <c r="A1343" s="131" t="s">
        <v>1282</v>
      </c>
      <c r="B1343" s="129">
        <v>0</v>
      </c>
      <c r="C1343" s="129">
        <v>0</v>
      </c>
      <c r="D1343" s="136"/>
    </row>
    <row r="1344" spans="1:4" ht="18" customHeight="1" x14ac:dyDescent="0.15">
      <c r="A1344" s="131" t="s">
        <v>1283</v>
      </c>
      <c r="B1344" s="129">
        <v>0</v>
      </c>
      <c r="C1344" s="129">
        <v>0</v>
      </c>
      <c r="D1344" s="136"/>
    </row>
    <row r="1345" spans="1:4" ht="18" customHeight="1" x14ac:dyDescent="0.15">
      <c r="A1345" s="131" t="s">
        <v>1284</v>
      </c>
      <c r="B1345" s="129">
        <v>0</v>
      </c>
      <c r="C1345" s="129">
        <v>0</v>
      </c>
      <c r="D1345" s="136"/>
    </row>
    <row r="1346" spans="1:4" ht="18" customHeight="1" x14ac:dyDescent="0.15">
      <c r="A1346" s="131" t="s">
        <v>1285</v>
      </c>
      <c r="B1346" s="129">
        <v>0</v>
      </c>
      <c r="C1346" s="129">
        <v>0</v>
      </c>
      <c r="D1346" s="136"/>
    </row>
    <row r="1347" spans="1:4" ht="18" customHeight="1" x14ac:dyDescent="0.15">
      <c r="A1347" s="131" t="s">
        <v>1286</v>
      </c>
      <c r="B1347" s="129">
        <v>0</v>
      </c>
      <c r="C1347" s="129">
        <v>0</v>
      </c>
      <c r="D1347" s="136"/>
    </row>
    <row r="1348" spans="1:4" ht="18" customHeight="1" x14ac:dyDescent="0.15">
      <c r="A1348" s="131" t="s">
        <v>255</v>
      </c>
      <c r="B1348" s="129">
        <v>0</v>
      </c>
      <c r="C1348" s="129">
        <v>0</v>
      </c>
      <c r="D1348" s="136"/>
    </row>
    <row r="1349" spans="1:4" ht="18" customHeight="1" x14ac:dyDescent="0.15">
      <c r="A1349" s="131" t="s">
        <v>1287</v>
      </c>
      <c r="B1349" s="129">
        <v>0</v>
      </c>
      <c r="C1349" s="129">
        <v>0</v>
      </c>
      <c r="D1349" s="136"/>
    </row>
    <row r="1350" spans="1:4" ht="18" customHeight="1" x14ac:dyDescent="0.15">
      <c r="A1350" s="130" t="s">
        <v>1288</v>
      </c>
      <c r="B1350" s="129">
        <f>SUM(B1351:B1354)</f>
        <v>0</v>
      </c>
      <c r="C1350" s="129">
        <f>SUM(C1351:C1354)</f>
        <v>0</v>
      </c>
      <c r="D1350" s="136"/>
    </row>
    <row r="1351" spans="1:4" ht="18" customHeight="1" x14ac:dyDescent="0.15">
      <c r="A1351" s="131" t="s">
        <v>1289</v>
      </c>
      <c r="B1351" s="129">
        <v>0</v>
      </c>
      <c r="C1351" s="129">
        <v>0</v>
      </c>
      <c r="D1351" s="136"/>
    </row>
    <row r="1352" spans="1:4" ht="18" customHeight="1" x14ac:dyDescent="0.15">
      <c r="A1352" s="131" t="s">
        <v>1290</v>
      </c>
      <c r="B1352" s="129">
        <v>0</v>
      </c>
      <c r="C1352" s="129">
        <v>0</v>
      </c>
      <c r="D1352" s="136"/>
    </row>
    <row r="1353" spans="1:4" ht="18" customHeight="1" x14ac:dyDescent="0.15">
      <c r="A1353" s="131" t="s">
        <v>1291</v>
      </c>
      <c r="B1353" s="129">
        <v>0</v>
      </c>
      <c r="C1353" s="129">
        <v>0</v>
      </c>
      <c r="D1353" s="136"/>
    </row>
    <row r="1354" spans="1:4" ht="18" customHeight="1" x14ac:dyDescent="0.15">
      <c r="A1354" s="131" t="s">
        <v>1292</v>
      </c>
      <c r="B1354" s="129">
        <v>0</v>
      </c>
      <c r="C1354" s="129">
        <v>0</v>
      </c>
      <c r="D1354" s="136"/>
    </row>
    <row r="1355" spans="1:4" ht="18" customHeight="1" x14ac:dyDescent="0.15">
      <c r="A1355" s="130" t="s">
        <v>1293</v>
      </c>
      <c r="B1355" s="129">
        <f>SUM(B1356:B1360)</f>
        <v>0</v>
      </c>
      <c r="C1355" s="129">
        <f>SUM(C1356:C1360)</f>
        <v>0</v>
      </c>
      <c r="D1355" s="136"/>
    </row>
    <row r="1356" spans="1:4" ht="18" customHeight="1" x14ac:dyDescent="0.15">
      <c r="A1356" s="131" t="s">
        <v>1294</v>
      </c>
      <c r="B1356" s="129">
        <v>0</v>
      </c>
      <c r="C1356" s="129">
        <v>0</v>
      </c>
      <c r="D1356" s="136"/>
    </row>
    <row r="1357" spans="1:4" ht="18" customHeight="1" x14ac:dyDescent="0.15">
      <c r="A1357" s="131" t="s">
        <v>1295</v>
      </c>
      <c r="B1357" s="129">
        <v>0</v>
      </c>
      <c r="C1357" s="129">
        <v>0</v>
      </c>
      <c r="D1357" s="136"/>
    </row>
    <row r="1358" spans="1:4" ht="18" customHeight="1" x14ac:dyDescent="0.15">
      <c r="A1358" s="131" t="s">
        <v>1296</v>
      </c>
      <c r="B1358" s="129">
        <v>0</v>
      </c>
      <c r="C1358" s="129">
        <v>0</v>
      </c>
      <c r="D1358" s="136"/>
    </row>
    <row r="1359" spans="1:4" ht="18" customHeight="1" x14ac:dyDescent="0.15">
      <c r="A1359" s="131" t="s">
        <v>1297</v>
      </c>
      <c r="B1359" s="129">
        <v>0</v>
      </c>
      <c r="C1359" s="129">
        <v>0</v>
      </c>
      <c r="D1359" s="136"/>
    </row>
    <row r="1360" spans="1:4" ht="18" customHeight="1" x14ac:dyDescent="0.15">
      <c r="A1360" s="131" t="s">
        <v>1298</v>
      </c>
      <c r="B1360" s="129">
        <v>0</v>
      </c>
      <c r="C1360" s="129">
        <v>0</v>
      </c>
      <c r="D1360" s="136"/>
    </row>
    <row r="1361" spans="1:4" ht="18" customHeight="1" x14ac:dyDescent="0.15">
      <c r="A1361" s="130" t="s">
        <v>1299</v>
      </c>
      <c r="B1361" s="129">
        <f>SUM(B1362:B1372)</f>
        <v>0</v>
      </c>
      <c r="C1361" s="129">
        <f>SUM(C1362:C1372)</f>
        <v>0</v>
      </c>
      <c r="D1361" s="136"/>
    </row>
    <row r="1362" spans="1:4" ht="18" customHeight="1" x14ac:dyDescent="0.15">
      <c r="A1362" s="131" t="s">
        <v>1300</v>
      </c>
      <c r="B1362" s="129">
        <v>0</v>
      </c>
      <c r="C1362" s="129">
        <v>0</v>
      </c>
      <c r="D1362" s="136"/>
    </row>
    <row r="1363" spans="1:4" ht="18" customHeight="1" x14ac:dyDescent="0.15">
      <c r="A1363" s="131" t="s">
        <v>1301</v>
      </c>
      <c r="B1363" s="129">
        <v>0</v>
      </c>
      <c r="C1363" s="129">
        <v>0</v>
      </c>
      <c r="D1363" s="136"/>
    </row>
    <row r="1364" spans="1:4" ht="18" customHeight="1" x14ac:dyDescent="0.15">
      <c r="A1364" s="131" t="s">
        <v>1302</v>
      </c>
      <c r="B1364" s="129">
        <v>0</v>
      </c>
      <c r="C1364" s="129">
        <v>0</v>
      </c>
      <c r="D1364" s="136"/>
    </row>
    <row r="1365" spans="1:4" ht="18" customHeight="1" x14ac:dyDescent="0.15">
      <c r="A1365" s="131" t="s">
        <v>1303</v>
      </c>
      <c r="B1365" s="129">
        <v>0</v>
      </c>
      <c r="C1365" s="129">
        <v>0</v>
      </c>
      <c r="D1365" s="136"/>
    </row>
    <row r="1366" spans="1:4" ht="18" customHeight="1" x14ac:dyDescent="0.15">
      <c r="A1366" s="131" t="s">
        <v>1304</v>
      </c>
      <c r="B1366" s="129">
        <v>0</v>
      </c>
      <c r="C1366" s="129">
        <v>0</v>
      </c>
      <c r="D1366" s="136"/>
    </row>
    <row r="1367" spans="1:4" ht="18" customHeight="1" x14ac:dyDescent="0.15">
      <c r="A1367" s="131" t="s">
        <v>1305</v>
      </c>
      <c r="B1367" s="129">
        <v>0</v>
      </c>
      <c r="C1367" s="129">
        <v>0</v>
      </c>
      <c r="D1367" s="136"/>
    </row>
    <row r="1368" spans="1:4" ht="18" customHeight="1" x14ac:dyDescent="0.15">
      <c r="A1368" s="131" t="s">
        <v>1306</v>
      </c>
      <c r="B1368" s="129">
        <v>0</v>
      </c>
      <c r="C1368" s="129">
        <v>0</v>
      </c>
      <c r="D1368" s="136"/>
    </row>
    <row r="1369" spans="1:4" ht="18" customHeight="1" x14ac:dyDescent="0.15">
      <c r="A1369" s="131" t="s">
        <v>1307</v>
      </c>
      <c r="B1369" s="129">
        <v>0</v>
      </c>
      <c r="C1369" s="129">
        <v>0</v>
      </c>
      <c r="D1369" s="136"/>
    </row>
    <row r="1370" spans="1:4" ht="18" customHeight="1" x14ac:dyDescent="0.15">
      <c r="A1370" s="131" t="s">
        <v>1308</v>
      </c>
      <c r="B1370" s="129">
        <v>0</v>
      </c>
      <c r="C1370" s="129">
        <v>0</v>
      </c>
      <c r="D1370" s="136"/>
    </row>
    <row r="1371" spans="1:4" ht="18" customHeight="1" x14ac:dyDescent="0.15">
      <c r="A1371" s="131" t="s">
        <v>1309</v>
      </c>
      <c r="B1371" s="129">
        <v>0</v>
      </c>
      <c r="C1371" s="129">
        <v>0</v>
      </c>
      <c r="D1371" s="136"/>
    </row>
    <row r="1372" spans="1:4" ht="18" customHeight="1" x14ac:dyDescent="0.15">
      <c r="A1372" s="131" t="s">
        <v>1310</v>
      </c>
      <c r="B1372" s="129">
        <v>0</v>
      </c>
      <c r="C1372" s="129">
        <v>0</v>
      </c>
      <c r="D1372" s="136"/>
    </row>
    <row r="1373" spans="1:4" ht="18" customHeight="1" x14ac:dyDescent="0.15">
      <c r="A1373" s="130" t="s">
        <v>1311</v>
      </c>
      <c r="B1373" s="129">
        <f t="shared" ref="B1373:C1374" si="21">B1374</f>
        <v>0</v>
      </c>
      <c r="C1373" s="129">
        <f t="shared" si="21"/>
        <v>0</v>
      </c>
      <c r="D1373" s="136"/>
    </row>
    <row r="1374" spans="1:4" ht="18" customHeight="1" x14ac:dyDescent="0.15">
      <c r="A1374" s="130" t="s">
        <v>1312</v>
      </c>
      <c r="B1374" s="129">
        <f t="shared" si="21"/>
        <v>0</v>
      </c>
      <c r="C1374" s="129">
        <f t="shared" si="21"/>
        <v>0</v>
      </c>
      <c r="D1374" s="136"/>
    </row>
    <row r="1375" spans="1:4" ht="18" customHeight="1" x14ac:dyDescent="0.15">
      <c r="A1375" s="131" t="s">
        <v>1313</v>
      </c>
      <c r="B1375" s="129">
        <v>0</v>
      </c>
      <c r="C1375" s="129">
        <v>0</v>
      </c>
      <c r="D1375" s="136"/>
    </row>
    <row r="1376" spans="1:4" ht="18" customHeight="1" x14ac:dyDescent="0.15">
      <c r="A1376" s="130" t="s">
        <v>1314</v>
      </c>
      <c r="B1376" s="129">
        <f>SUM(B1377,B1378,B1379)</f>
        <v>454</v>
      </c>
      <c r="C1376" s="129">
        <f>SUM(C1377:C1379)</f>
        <v>314</v>
      </c>
      <c r="D1376" s="136">
        <f t="shared" ref="D1376:D1380" si="22">(B1376/C1376-1)*100</f>
        <v>44.585987261146485</v>
      </c>
    </row>
    <row r="1377" spans="1:4" ht="18" customHeight="1" x14ac:dyDescent="0.15">
      <c r="A1377" s="130" t="s">
        <v>1315</v>
      </c>
      <c r="B1377" s="129">
        <v>0</v>
      </c>
      <c r="C1377" s="129">
        <f>SUM(C1378:C1378)</f>
        <v>0</v>
      </c>
      <c r="D1377" s="136"/>
    </row>
    <row r="1378" spans="1:4" ht="18" customHeight="1" x14ac:dyDescent="0.15">
      <c r="A1378" s="130" t="s">
        <v>1316</v>
      </c>
      <c r="B1378" s="129">
        <v>0</v>
      </c>
      <c r="C1378" s="129">
        <v>0</v>
      </c>
      <c r="D1378" s="136"/>
    </row>
    <row r="1379" spans="1:4" ht="18" customHeight="1" x14ac:dyDescent="0.15">
      <c r="A1379" s="130" t="s">
        <v>1317</v>
      </c>
      <c r="B1379" s="129">
        <f>SUM(B1380:B1383)</f>
        <v>454</v>
      </c>
      <c r="C1379" s="129">
        <f>SUM(C1380:C1383)</f>
        <v>314</v>
      </c>
      <c r="D1379" s="136">
        <f t="shared" si="22"/>
        <v>44.585987261146485</v>
      </c>
    </row>
    <row r="1380" spans="1:4" ht="18" customHeight="1" x14ac:dyDescent="0.15">
      <c r="A1380" s="131" t="s">
        <v>1318</v>
      </c>
      <c r="B1380" s="129">
        <v>454</v>
      </c>
      <c r="C1380" s="129">
        <v>314</v>
      </c>
      <c r="D1380" s="136">
        <f t="shared" si="22"/>
        <v>44.585987261146485</v>
      </c>
    </row>
    <row r="1381" spans="1:4" ht="18" customHeight="1" x14ac:dyDescent="0.15">
      <c r="A1381" s="131" t="s">
        <v>1319</v>
      </c>
      <c r="B1381" s="129">
        <v>0</v>
      </c>
      <c r="C1381" s="129">
        <v>0</v>
      </c>
      <c r="D1381" s="136"/>
    </row>
    <row r="1382" spans="1:4" ht="18" customHeight="1" x14ac:dyDescent="0.15">
      <c r="A1382" s="131" t="s">
        <v>1320</v>
      </c>
      <c r="B1382" s="129">
        <v>0</v>
      </c>
      <c r="C1382" s="129">
        <v>0</v>
      </c>
      <c r="D1382" s="136"/>
    </row>
    <row r="1383" spans="1:4" ht="18" customHeight="1" x14ac:dyDescent="0.15">
      <c r="A1383" s="131" t="s">
        <v>1321</v>
      </c>
      <c r="B1383" s="129">
        <v>0</v>
      </c>
      <c r="C1383" s="129">
        <v>0</v>
      </c>
      <c r="D1383" s="136"/>
    </row>
    <row r="1384" spans="1:4" ht="18" customHeight="1" x14ac:dyDescent="0.15">
      <c r="A1384" s="130" t="s">
        <v>1322</v>
      </c>
      <c r="B1384" s="129">
        <f>B1385+B1386+B1387</f>
        <v>0</v>
      </c>
      <c r="C1384" s="129">
        <f>C1385+C1386+C1387</f>
        <v>0</v>
      </c>
      <c r="D1384" s="136"/>
    </row>
    <row r="1385" spans="1:4" ht="18" customHeight="1" x14ac:dyDescent="0.15">
      <c r="A1385" s="130" t="s">
        <v>1323</v>
      </c>
      <c r="B1385" s="129">
        <v>0</v>
      </c>
      <c r="C1385" s="129">
        <v>0</v>
      </c>
      <c r="D1385" s="136"/>
    </row>
    <row r="1386" spans="1:4" ht="18" customHeight="1" x14ac:dyDescent="0.15">
      <c r="A1386" s="130" t="s">
        <v>1324</v>
      </c>
      <c r="B1386" s="129">
        <v>0</v>
      </c>
      <c r="C1386" s="129">
        <v>0</v>
      </c>
      <c r="D1386" s="136"/>
    </row>
    <row r="1387" spans="1:4" ht="18" customHeight="1" x14ac:dyDescent="0.15">
      <c r="A1387" s="130" t="s">
        <v>1325</v>
      </c>
      <c r="B1387" s="129">
        <v>0</v>
      </c>
      <c r="C1387" s="129">
        <v>0</v>
      </c>
      <c r="D1387" s="136"/>
    </row>
  </sheetData>
  <mergeCells count="2">
    <mergeCell ref="A2:D2"/>
    <mergeCell ref="A3:D3"/>
  </mergeCells>
  <phoneticPr fontId="17" type="noConversion"/>
  <printOptions horizontalCentered="1"/>
  <pageMargins left="0.59055118110236227" right="0.59055118110236227" top="0.59055118110236227" bottom="0.59055118110236227" header="0.51181102362204722" footer="0.27559055118110237"/>
  <pageSetup paperSize="9" fitToHeight="50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CS35"/>
  <sheetViews>
    <sheetView showZeros="0" view="pageBreakPreview" zoomScale="75" zoomScaleSheetLayoutView="75" workbookViewId="0">
      <selection activeCell="J19" sqref="J19"/>
    </sheetView>
  </sheetViews>
  <sheetFormatPr defaultRowHeight="14.25" x14ac:dyDescent="0.15"/>
  <cols>
    <col min="1" max="1" width="10.125" style="188" customWidth="1"/>
    <col min="2" max="2" width="24.625" style="188" customWidth="1"/>
    <col min="3" max="97" width="9.625" style="188" customWidth="1"/>
    <col min="98" max="16384" width="9" style="188"/>
  </cols>
  <sheetData>
    <row r="4" spans="1:97" x14ac:dyDescent="0.15">
      <c r="A4" s="232" t="s">
        <v>1400</v>
      </c>
      <c r="B4" s="232"/>
      <c r="C4" s="232" t="s">
        <v>1401</v>
      </c>
      <c r="D4" s="237" t="s">
        <v>1</v>
      </c>
      <c r="E4" s="237" t="s">
        <v>1402</v>
      </c>
      <c r="F4" s="237" t="s">
        <v>1402</v>
      </c>
      <c r="G4" s="237" t="s">
        <v>1402</v>
      </c>
      <c r="H4" s="237" t="s">
        <v>1402</v>
      </c>
      <c r="I4" s="237" t="s">
        <v>1402</v>
      </c>
      <c r="J4" s="237" t="s">
        <v>1402</v>
      </c>
      <c r="K4" s="237" t="s">
        <v>1402</v>
      </c>
      <c r="L4" s="237" t="s">
        <v>1402</v>
      </c>
      <c r="M4" s="237" t="s">
        <v>1402</v>
      </c>
      <c r="N4" s="237" t="s">
        <v>2</v>
      </c>
      <c r="O4" s="237" t="s">
        <v>1402</v>
      </c>
      <c r="P4" s="237" t="s">
        <v>1402</v>
      </c>
      <c r="Q4" s="237" t="s">
        <v>1402</v>
      </c>
      <c r="R4" s="237" t="s">
        <v>1402</v>
      </c>
      <c r="S4" s="237" t="s">
        <v>1402</v>
      </c>
      <c r="T4" s="237" t="s">
        <v>1402</v>
      </c>
      <c r="U4" s="237" t="s">
        <v>1402</v>
      </c>
      <c r="V4" s="237" t="s">
        <v>1402</v>
      </c>
      <c r="W4" s="237" t="s">
        <v>1402</v>
      </c>
      <c r="X4" s="237" t="s">
        <v>1402</v>
      </c>
      <c r="Y4" s="237" t="s">
        <v>1402</v>
      </c>
      <c r="Z4" s="237" t="s">
        <v>1402</v>
      </c>
      <c r="AA4" s="237" t="s">
        <v>1402</v>
      </c>
      <c r="AB4" s="237" t="s">
        <v>1402</v>
      </c>
      <c r="AC4" s="237" t="s">
        <v>1402</v>
      </c>
      <c r="AD4" s="237" t="s">
        <v>1402</v>
      </c>
      <c r="AE4" s="237" t="s">
        <v>1402</v>
      </c>
      <c r="AF4" s="237" t="s">
        <v>1402</v>
      </c>
      <c r="AG4" s="237" t="s">
        <v>1402</v>
      </c>
      <c r="AH4" s="237" t="s">
        <v>1402</v>
      </c>
      <c r="AI4" s="237" t="s">
        <v>1402</v>
      </c>
      <c r="AJ4" s="237" t="s">
        <v>1402</v>
      </c>
      <c r="AK4" s="237" t="s">
        <v>1402</v>
      </c>
      <c r="AL4" s="237" t="s">
        <v>1402</v>
      </c>
      <c r="AM4" s="237" t="s">
        <v>1402</v>
      </c>
      <c r="AN4" s="237" t="s">
        <v>1402</v>
      </c>
      <c r="AO4" s="237" t="s">
        <v>1402</v>
      </c>
      <c r="AP4" s="237" t="s">
        <v>3</v>
      </c>
      <c r="AQ4" s="237" t="s">
        <v>1402</v>
      </c>
      <c r="AR4" s="237" t="s">
        <v>1402</v>
      </c>
      <c r="AS4" s="237" t="s">
        <v>1402</v>
      </c>
      <c r="AT4" s="237" t="s">
        <v>1402</v>
      </c>
      <c r="AU4" s="237" t="s">
        <v>1402</v>
      </c>
      <c r="AV4" s="237" t="s">
        <v>1402</v>
      </c>
      <c r="AW4" s="237" t="s">
        <v>1402</v>
      </c>
      <c r="AX4" s="237" t="s">
        <v>1402</v>
      </c>
      <c r="AY4" s="237" t="s">
        <v>1402</v>
      </c>
      <c r="AZ4" s="237" t="s">
        <v>1402</v>
      </c>
      <c r="BA4" s="237" t="s">
        <v>1402</v>
      </c>
      <c r="BB4" s="237" t="s">
        <v>1402</v>
      </c>
      <c r="BC4" s="237" t="s">
        <v>1402</v>
      </c>
      <c r="BD4" s="237" t="s">
        <v>1402</v>
      </c>
      <c r="BE4" s="237" t="s">
        <v>1402</v>
      </c>
      <c r="BF4" s="237" t="s">
        <v>1402</v>
      </c>
      <c r="BG4" s="237" t="s">
        <v>6</v>
      </c>
      <c r="BH4" s="237" t="s">
        <v>1402</v>
      </c>
      <c r="BI4" s="237" t="s">
        <v>1402</v>
      </c>
      <c r="BJ4" s="237" t="s">
        <v>1402</v>
      </c>
      <c r="BK4" s="237" t="s">
        <v>1402</v>
      </c>
      <c r="BL4" s="237" t="s">
        <v>1402</v>
      </c>
      <c r="BM4" s="237" t="s">
        <v>1402</v>
      </c>
      <c r="BN4" s="237" t="s">
        <v>1402</v>
      </c>
      <c r="BO4" s="237" t="s">
        <v>1402</v>
      </c>
      <c r="BP4" s="237" t="s">
        <v>1402</v>
      </c>
      <c r="BQ4" s="237" t="s">
        <v>1402</v>
      </c>
      <c r="BR4" s="237" t="s">
        <v>7</v>
      </c>
      <c r="BS4" s="237" t="s">
        <v>1402</v>
      </c>
      <c r="BT4" s="237" t="s">
        <v>1402</v>
      </c>
      <c r="BU4" s="237" t="s">
        <v>1402</v>
      </c>
      <c r="BV4" s="237" t="s">
        <v>1402</v>
      </c>
      <c r="BW4" s="237" t="s">
        <v>1402</v>
      </c>
      <c r="BX4" s="237" t="s">
        <v>1402</v>
      </c>
      <c r="BY4" s="237" t="s">
        <v>1402</v>
      </c>
      <c r="BZ4" s="237" t="s">
        <v>1402</v>
      </c>
      <c r="CA4" s="237" t="s">
        <v>1402</v>
      </c>
      <c r="CB4" s="237" t="s">
        <v>1402</v>
      </c>
      <c r="CC4" s="237" t="s">
        <v>1402</v>
      </c>
      <c r="CD4" s="237" t="s">
        <v>1402</v>
      </c>
      <c r="CE4" s="237" t="s">
        <v>1402</v>
      </c>
      <c r="CF4" s="237" t="s">
        <v>1402</v>
      </c>
      <c r="CG4" s="237" t="s">
        <v>1402</v>
      </c>
      <c r="CH4" s="237" t="s">
        <v>4</v>
      </c>
      <c r="CI4" s="237" t="s">
        <v>1402</v>
      </c>
      <c r="CJ4" s="237" t="s">
        <v>1402</v>
      </c>
      <c r="CK4" s="237" t="s">
        <v>1402</v>
      </c>
      <c r="CL4" s="237" t="s">
        <v>1402</v>
      </c>
      <c r="CM4" s="237" t="s">
        <v>5</v>
      </c>
      <c r="CN4" s="237" t="s">
        <v>1402</v>
      </c>
      <c r="CO4" s="237" t="s">
        <v>1402</v>
      </c>
      <c r="CP4" s="232" t="s">
        <v>8</v>
      </c>
      <c r="CQ4" s="232" t="s">
        <v>1402</v>
      </c>
      <c r="CR4" s="232" t="s">
        <v>1402</v>
      </c>
      <c r="CS4" s="232" t="s">
        <v>1402</v>
      </c>
    </row>
    <row r="5" spans="1:97" x14ac:dyDescent="0.15">
      <c r="A5" s="232" t="s">
        <v>1403</v>
      </c>
      <c r="B5" s="232" t="s">
        <v>0</v>
      </c>
      <c r="C5" s="232" t="s">
        <v>1402</v>
      </c>
      <c r="D5" s="232" t="s">
        <v>1404</v>
      </c>
      <c r="E5" s="232" t="s">
        <v>1405</v>
      </c>
      <c r="F5" s="232" t="s">
        <v>1406</v>
      </c>
      <c r="G5" s="232" t="s">
        <v>1407</v>
      </c>
      <c r="H5" s="232" t="s">
        <v>1408</v>
      </c>
      <c r="I5" s="232" t="s">
        <v>1409</v>
      </c>
      <c r="J5" s="232" t="s">
        <v>1410</v>
      </c>
      <c r="K5" s="232" t="s">
        <v>1411</v>
      </c>
      <c r="L5" s="232" t="s">
        <v>1412</v>
      </c>
      <c r="M5" s="232" t="s">
        <v>1413</v>
      </c>
      <c r="N5" s="232" t="s">
        <v>1404</v>
      </c>
      <c r="O5" s="232" t="s">
        <v>1414</v>
      </c>
      <c r="P5" s="232" t="s">
        <v>1415</v>
      </c>
      <c r="Q5" s="232" t="s">
        <v>1416</v>
      </c>
      <c r="R5" s="232" t="s">
        <v>1417</v>
      </c>
      <c r="S5" s="232" t="s">
        <v>1418</v>
      </c>
      <c r="T5" s="232" t="s">
        <v>1419</v>
      </c>
      <c r="U5" s="232" t="s">
        <v>1420</v>
      </c>
      <c r="V5" s="232" t="s">
        <v>1421</v>
      </c>
      <c r="W5" s="232" t="s">
        <v>1422</v>
      </c>
      <c r="X5" s="232" t="s">
        <v>1423</v>
      </c>
      <c r="Y5" s="232" t="s">
        <v>1424</v>
      </c>
      <c r="Z5" s="232" t="s">
        <v>1425</v>
      </c>
      <c r="AA5" s="232" t="s">
        <v>1426</v>
      </c>
      <c r="AB5" s="232" t="s">
        <v>1427</v>
      </c>
      <c r="AC5" s="232" t="s">
        <v>1428</v>
      </c>
      <c r="AD5" s="232" t="s">
        <v>1429</v>
      </c>
      <c r="AE5" s="232" t="s">
        <v>1430</v>
      </c>
      <c r="AF5" s="232" t="s">
        <v>1431</v>
      </c>
      <c r="AG5" s="232" t="s">
        <v>1432</v>
      </c>
      <c r="AH5" s="232" t="s">
        <v>1433</v>
      </c>
      <c r="AI5" s="232" t="s">
        <v>1434</v>
      </c>
      <c r="AJ5" s="232" t="s">
        <v>1435</v>
      </c>
      <c r="AK5" s="232" t="s">
        <v>1436</v>
      </c>
      <c r="AL5" s="232" t="s">
        <v>1437</v>
      </c>
      <c r="AM5" s="232" t="s">
        <v>1438</v>
      </c>
      <c r="AN5" s="232" t="s">
        <v>1439</v>
      </c>
      <c r="AO5" s="232" t="s">
        <v>1440</v>
      </c>
      <c r="AP5" s="232" t="s">
        <v>1404</v>
      </c>
      <c r="AQ5" s="232" t="s">
        <v>1441</v>
      </c>
      <c r="AR5" s="232" t="s">
        <v>1442</v>
      </c>
      <c r="AS5" s="232" t="s">
        <v>1443</v>
      </c>
      <c r="AT5" s="232" t="s">
        <v>1444</v>
      </c>
      <c r="AU5" s="232" t="s">
        <v>1445</v>
      </c>
      <c r="AV5" s="232" t="s">
        <v>1446</v>
      </c>
      <c r="AW5" s="232" t="s">
        <v>1447</v>
      </c>
      <c r="AX5" s="232" t="s">
        <v>1448</v>
      </c>
      <c r="AY5" s="232" t="s">
        <v>1449</v>
      </c>
      <c r="AZ5" s="232" t="s">
        <v>1450</v>
      </c>
      <c r="BA5" s="232" t="s">
        <v>1451</v>
      </c>
      <c r="BB5" s="232" t="s">
        <v>1452</v>
      </c>
      <c r="BC5" s="232" t="s">
        <v>1453</v>
      </c>
      <c r="BD5" s="232" t="s">
        <v>1454</v>
      </c>
      <c r="BE5" s="232" t="s">
        <v>1455</v>
      </c>
      <c r="BF5" s="232" t="s">
        <v>1456</v>
      </c>
      <c r="BG5" s="232" t="s">
        <v>1404</v>
      </c>
      <c r="BH5" s="232" t="s">
        <v>1457</v>
      </c>
      <c r="BI5" s="232" t="s">
        <v>1458</v>
      </c>
      <c r="BJ5" s="232" t="s">
        <v>1459</v>
      </c>
      <c r="BK5" s="232" t="s">
        <v>1460</v>
      </c>
      <c r="BL5" s="232" t="s">
        <v>1461</v>
      </c>
      <c r="BM5" s="232" t="s">
        <v>1462</v>
      </c>
      <c r="BN5" s="232" t="s">
        <v>1463</v>
      </c>
      <c r="BO5" s="232" t="s">
        <v>1464</v>
      </c>
      <c r="BP5" s="232" t="s">
        <v>1465</v>
      </c>
      <c r="BQ5" s="232" t="s">
        <v>1466</v>
      </c>
      <c r="BR5" s="232" t="s">
        <v>1404</v>
      </c>
      <c r="BS5" s="232" t="s">
        <v>1457</v>
      </c>
      <c r="BT5" s="232" t="s">
        <v>1458</v>
      </c>
      <c r="BU5" s="232" t="s">
        <v>1459</v>
      </c>
      <c r="BV5" s="232" t="s">
        <v>1460</v>
      </c>
      <c r="BW5" s="232" t="s">
        <v>1461</v>
      </c>
      <c r="BX5" s="232" t="s">
        <v>1462</v>
      </c>
      <c r="BY5" s="232" t="s">
        <v>1463</v>
      </c>
      <c r="BZ5" s="232" t="s">
        <v>1467</v>
      </c>
      <c r="CA5" s="232" t="s">
        <v>1468</v>
      </c>
      <c r="CB5" s="232" t="s">
        <v>1469</v>
      </c>
      <c r="CC5" s="232" t="s">
        <v>1470</v>
      </c>
      <c r="CD5" s="232" t="s">
        <v>1464</v>
      </c>
      <c r="CE5" s="232" t="s">
        <v>1465</v>
      </c>
      <c r="CF5" s="232" t="s">
        <v>1471</v>
      </c>
      <c r="CG5" s="232" t="s">
        <v>7</v>
      </c>
      <c r="CH5" s="232" t="s">
        <v>1404</v>
      </c>
      <c r="CI5" s="232" t="s">
        <v>1472</v>
      </c>
      <c r="CJ5" s="232" t="s">
        <v>1473</v>
      </c>
      <c r="CK5" s="232" t="s">
        <v>1474</v>
      </c>
      <c r="CL5" s="232" t="s">
        <v>1475</v>
      </c>
      <c r="CM5" s="232" t="s">
        <v>1404</v>
      </c>
      <c r="CN5" s="232" t="s">
        <v>1476</v>
      </c>
      <c r="CO5" s="232" t="s">
        <v>1477</v>
      </c>
      <c r="CP5" s="232" t="s">
        <v>1404</v>
      </c>
      <c r="CQ5" s="232" t="s">
        <v>1478</v>
      </c>
      <c r="CR5" s="232" t="s">
        <v>1479</v>
      </c>
      <c r="CS5" s="232" t="s">
        <v>8</v>
      </c>
    </row>
    <row r="6" spans="1:97" x14ac:dyDescent="0.15">
      <c r="A6" s="232"/>
      <c r="B6" s="232" t="s">
        <v>1402</v>
      </c>
      <c r="C6" s="232" t="s">
        <v>1402</v>
      </c>
      <c r="D6" s="232" t="s">
        <v>1402</v>
      </c>
      <c r="E6" s="232" t="s">
        <v>1402</v>
      </c>
      <c r="F6" s="232" t="s">
        <v>1402</v>
      </c>
      <c r="G6" s="232" t="s">
        <v>1402</v>
      </c>
      <c r="H6" s="232" t="s">
        <v>1402</v>
      </c>
      <c r="I6" s="232" t="s">
        <v>1402</v>
      </c>
      <c r="J6" s="232" t="s">
        <v>1402</v>
      </c>
      <c r="K6" s="232" t="s">
        <v>1402</v>
      </c>
      <c r="L6" s="232" t="s">
        <v>1402</v>
      </c>
      <c r="M6" s="232" t="s">
        <v>1402</v>
      </c>
      <c r="N6" s="232" t="s">
        <v>1402</v>
      </c>
      <c r="O6" s="232" t="s">
        <v>1402</v>
      </c>
      <c r="P6" s="232" t="s">
        <v>1402</v>
      </c>
      <c r="Q6" s="232" t="s">
        <v>1402</v>
      </c>
      <c r="R6" s="232" t="s">
        <v>1402</v>
      </c>
      <c r="S6" s="232" t="s">
        <v>1402</v>
      </c>
      <c r="T6" s="232" t="s">
        <v>1402</v>
      </c>
      <c r="U6" s="232" t="s">
        <v>1402</v>
      </c>
      <c r="V6" s="232" t="s">
        <v>1402</v>
      </c>
      <c r="W6" s="232" t="s">
        <v>1402</v>
      </c>
      <c r="X6" s="232" t="s">
        <v>1402</v>
      </c>
      <c r="Y6" s="232" t="s">
        <v>1402</v>
      </c>
      <c r="Z6" s="232" t="s">
        <v>1402</v>
      </c>
      <c r="AA6" s="232" t="s">
        <v>1402</v>
      </c>
      <c r="AB6" s="232" t="s">
        <v>1402</v>
      </c>
      <c r="AC6" s="232" t="s">
        <v>1402</v>
      </c>
      <c r="AD6" s="232" t="s">
        <v>1402</v>
      </c>
      <c r="AE6" s="232" t="s">
        <v>1402</v>
      </c>
      <c r="AF6" s="232" t="s">
        <v>1402</v>
      </c>
      <c r="AG6" s="232" t="s">
        <v>1402</v>
      </c>
      <c r="AH6" s="232" t="s">
        <v>1402</v>
      </c>
      <c r="AI6" s="232" t="s">
        <v>1402</v>
      </c>
      <c r="AJ6" s="232" t="s">
        <v>1402</v>
      </c>
      <c r="AK6" s="232" t="s">
        <v>1402</v>
      </c>
      <c r="AL6" s="232" t="s">
        <v>1402</v>
      </c>
      <c r="AM6" s="232" t="s">
        <v>1402</v>
      </c>
      <c r="AN6" s="232" t="s">
        <v>1402</v>
      </c>
      <c r="AO6" s="232" t="s">
        <v>1402</v>
      </c>
      <c r="AP6" s="232" t="s">
        <v>1402</v>
      </c>
      <c r="AQ6" s="232" t="s">
        <v>1402</v>
      </c>
      <c r="AR6" s="232" t="s">
        <v>1402</v>
      </c>
      <c r="AS6" s="232" t="s">
        <v>1402</v>
      </c>
      <c r="AT6" s="232" t="s">
        <v>1402</v>
      </c>
      <c r="AU6" s="232" t="s">
        <v>1402</v>
      </c>
      <c r="AV6" s="232" t="s">
        <v>1402</v>
      </c>
      <c r="AW6" s="232" t="s">
        <v>1402</v>
      </c>
      <c r="AX6" s="232" t="s">
        <v>1402</v>
      </c>
      <c r="AY6" s="232" t="s">
        <v>1402</v>
      </c>
      <c r="AZ6" s="232" t="s">
        <v>1402</v>
      </c>
      <c r="BA6" s="232" t="s">
        <v>1402</v>
      </c>
      <c r="BB6" s="232" t="s">
        <v>1402</v>
      </c>
      <c r="BC6" s="232" t="s">
        <v>1402</v>
      </c>
      <c r="BD6" s="232" t="s">
        <v>1402</v>
      </c>
      <c r="BE6" s="232" t="s">
        <v>1402</v>
      </c>
      <c r="BF6" s="232" t="s">
        <v>1402</v>
      </c>
      <c r="BG6" s="232" t="s">
        <v>1402</v>
      </c>
      <c r="BH6" s="232" t="s">
        <v>1402</v>
      </c>
      <c r="BI6" s="232" t="s">
        <v>1402</v>
      </c>
      <c r="BJ6" s="232" t="s">
        <v>1402</v>
      </c>
      <c r="BK6" s="232" t="s">
        <v>1402</v>
      </c>
      <c r="BL6" s="232" t="s">
        <v>1402</v>
      </c>
      <c r="BM6" s="232" t="s">
        <v>1402</v>
      </c>
      <c r="BN6" s="232" t="s">
        <v>1402</v>
      </c>
      <c r="BO6" s="232" t="s">
        <v>1402</v>
      </c>
      <c r="BP6" s="232" t="s">
        <v>1402</v>
      </c>
      <c r="BQ6" s="232" t="s">
        <v>1402</v>
      </c>
      <c r="BR6" s="232" t="s">
        <v>1402</v>
      </c>
      <c r="BS6" s="232" t="s">
        <v>1402</v>
      </c>
      <c r="BT6" s="232" t="s">
        <v>1402</v>
      </c>
      <c r="BU6" s="232" t="s">
        <v>1402</v>
      </c>
      <c r="BV6" s="232" t="s">
        <v>1402</v>
      </c>
      <c r="BW6" s="232" t="s">
        <v>1402</v>
      </c>
      <c r="BX6" s="232" t="s">
        <v>1402</v>
      </c>
      <c r="BY6" s="232" t="s">
        <v>1402</v>
      </c>
      <c r="BZ6" s="232" t="s">
        <v>1402</v>
      </c>
      <c r="CA6" s="232" t="s">
        <v>1402</v>
      </c>
      <c r="CB6" s="232" t="s">
        <v>1402</v>
      </c>
      <c r="CC6" s="232" t="s">
        <v>1402</v>
      </c>
      <c r="CD6" s="232" t="s">
        <v>1402</v>
      </c>
      <c r="CE6" s="232" t="s">
        <v>1402</v>
      </c>
      <c r="CF6" s="232" t="s">
        <v>1402</v>
      </c>
      <c r="CG6" s="232" t="s">
        <v>1402</v>
      </c>
      <c r="CH6" s="232" t="s">
        <v>1402</v>
      </c>
      <c r="CI6" s="232" t="s">
        <v>1402</v>
      </c>
      <c r="CJ6" s="232" t="s">
        <v>1402</v>
      </c>
      <c r="CK6" s="232" t="s">
        <v>1402</v>
      </c>
      <c r="CL6" s="232" t="s">
        <v>1402</v>
      </c>
      <c r="CM6" s="232" t="s">
        <v>1402</v>
      </c>
      <c r="CN6" s="232" t="s">
        <v>1402</v>
      </c>
      <c r="CO6" s="232" t="s">
        <v>1402</v>
      </c>
      <c r="CP6" s="232" t="s">
        <v>1402</v>
      </c>
      <c r="CQ6" s="232" t="s">
        <v>1402</v>
      </c>
      <c r="CR6" s="232" t="s">
        <v>1402</v>
      </c>
      <c r="CS6" s="232" t="s">
        <v>1402</v>
      </c>
    </row>
    <row r="7" spans="1:97" ht="35.25" customHeight="1" x14ac:dyDescent="0.15">
      <c r="A7" s="232"/>
      <c r="B7" s="232" t="s">
        <v>1402</v>
      </c>
      <c r="C7" s="232" t="s">
        <v>1402</v>
      </c>
      <c r="D7" s="232" t="s">
        <v>1402</v>
      </c>
      <c r="E7" s="232" t="s">
        <v>1402</v>
      </c>
      <c r="F7" s="232" t="s">
        <v>1402</v>
      </c>
      <c r="G7" s="232" t="s">
        <v>1402</v>
      </c>
      <c r="H7" s="232" t="s">
        <v>1402</v>
      </c>
      <c r="I7" s="232" t="s">
        <v>1402</v>
      </c>
      <c r="J7" s="232" t="s">
        <v>1402</v>
      </c>
      <c r="K7" s="232" t="s">
        <v>1402</v>
      </c>
      <c r="L7" s="232" t="s">
        <v>1402</v>
      </c>
      <c r="M7" s="232" t="s">
        <v>1402</v>
      </c>
      <c r="N7" s="232" t="s">
        <v>1402</v>
      </c>
      <c r="O7" s="232" t="s">
        <v>1402</v>
      </c>
      <c r="P7" s="232" t="s">
        <v>1402</v>
      </c>
      <c r="Q7" s="232" t="s">
        <v>1402</v>
      </c>
      <c r="R7" s="232" t="s">
        <v>1402</v>
      </c>
      <c r="S7" s="232" t="s">
        <v>1402</v>
      </c>
      <c r="T7" s="232" t="s">
        <v>1402</v>
      </c>
      <c r="U7" s="232" t="s">
        <v>1402</v>
      </c>
      <c r="V7" s="232" t="s">
        <v>1402</v>
      </c>
      <c r="W7" s="232" t="s">
        <v>1402</v>
      </c>
      <c r="X7" s="232" t="s">
        <v>1402</v>
      </c>
      <c r="Y7" s="232" t="s">
        <v>1402</v>
      </c>
      <c r="Z7" s="232" t="s">
        <v>1402</v>
      </c>
      <c r="AA7" s="232" t="s">
        <v>1402</v>
      </c>
      <c r="AB7" s="232" t="s">
        <v>1402</v>
      </c>
      <c r="AC7" s="232" t="s">
        <v>1402</v>
      </c>
      <c r="AD7" s="232" t="s">
        <v>1402</v>
      </c>
      <c r="AE7" s="232" t="s">
        <v>1402</v>
      </c>
      <c r="AF7" s="232" t="s">
        <v>1402</v>
      </c>
      <c r="AG7" s="232" t="s">
        <v>1402</v>
      </c>
      <c r="AH7" s="232" t="s">
        <v>1402</v>
      </c>
      <c r="AI7" s="232" t="s">
        <v>1402</v>
      </c>
      <c r="AJ7" s="232" t="s">
        <v>1402</v>
      </c>
      <c r="AK7" s="232" t="s">
        <v>1402</v>
      </c>
      <c r="AL7" s="232" t="s">
        <v>1402</v>
      </c>
      <c r="AM7" s="232" t="s">
        <v>1402</v>
      </c>
      <c r="AN7" s="232" t="s">
        <v>1402</v>
      </c>
      <c r="AO7" s="232" t="s">
        <v>1402</v>
      </c>
      <c r="AP7" s="232" t="s">
        <v>1402</v>
      </c>
      <c r="AQ7" s="232" t="s">
        <v>1402</v>
      </c>
      <c r="AR7" s="232" t="s">
        <v>1402</v>
      </c>
      <c r="AS7" s="232" t="s">
        <v>1402</v>
      </c>
      <c r="AT7" s="232" t="s">
        <v>1402</v>
      </c>
      <c r="AU7" s="232" t="s">
        <v>1402</v>
      </c>
      <c r="AV7" s="232" t="s">
        <v>1402</v>
      </c>
      <c r="AW7" s="232" t="s">
        <v>1402</v>
      </c>
      <c r="AX7" s="232" t="s">
        <v>1402</v>
      </c>
      <c r="AY7" s="232" t="s">
        <v>1402</v>
      </c>
      <c r="AZ7" s="232" t="s">
        <v>1402</v>
      </c>
      <c r="BA7" s="232" t="s">
        <v>1402</v>
      </c>
      <c r="BB7" s="232" t="s">
        <v>1402</v>
      </c>
      <c r="BC7" s="232" t="s">
        <v>1402</v>
      </c>
      <c r="BD7" s="232" t="s">
        <v>1402</v>
      </c>
      <c r="BE7" s="232" t="s">
        <v>1402</v>
      </c>
      <c r="BF7" s="232" t="s">
        <v>1402</v>
      </c>
      <c r="BG7" s="232" t="s">
        <v>1402</v>
      </c>
      <c r="BH7" s="232" t="s">
        <v>1402</v>
      </c>
      <c r="BI7" s="232" t="s">
        <v>1402</v>
      </c>
      <c r="BJ7" s="232" t="s">
        <v>1402</v>
      </c>
      <c r="BK7" s="232" t="s">
        <v>1402</v>
      </c>
      <c r="BL7" s="232" t="s">
        <v>1402</v>
      </c>
      <c r="BM7" s="232" t="s">
        <v>1402</v>
      </c>
      <c r="BN7" s="232" t="s">
        <v>1402</v>
      </c>
      <c r="BO7" s="232" t="s">
        <v>1402</v>
      </c>
      <c r="BP7" s="232" t="s">
        <v>1402</v>
      </c>
      <c r="BQ7" s="232" t="s">
        <v>1402</v>
      </c>
      <c r="BR7" s="232" t="s">
        <v>1402</v>
      </c>
      <c r="BS7" s="232" t="s">
        <v>1402</v>
      </c>
      <c r="BT7" s="232" t="s">
        <v>1402</v>
      </c>
      <c r="BU7" s="232" t="s">
        <v>1402</v>
      </c>
      <c r="BV7" s="232" t="s">
        <v>1402</v>
      </c>
      <c r="BW7" s="232" t="s">
        <v>1402</v>
      </c>
      <c r="BX7" s="232" t="s">
        <v>1402</v>
      </c>
      <c r="BY7" s="232" t="s">
        <v>1402</v>
      </c>
      <c r="BZ7" s="232" t="s">
        <v>1402</v>
      </c>
      <c r="CA7" s="232" t="s">
        <v>1402</v>
      </c>
      <c r="CB7" s="232" t="s">
        <v>1402</v>
      </c>
      <c r="CC7" s="232" t="s">
        <v>1402</v>
      </c>
      <c r="CD7" s="232" t="s">
        <v>1402</v>
      </c>
      <c r="CE7" s="232" t="s">
        <v>1402</v>
      </c>
      <c r="CF7" s="232" t="s">
        <v>1402</v>
      </c>
      <c r="CG7" s="232" t="s">
        <v>1402</v>
      </c>
      <c r="CH7" s="232" t="s">
        <v>1402</v>
      </c>
      <c r="CI7" s="232" t="s">
        <v>1402</v>
      </c>
      <c r="CJ7" s="232" t="s">
        <v>1402</v>
      </c>
      <c r="CK7" s="232" t="s">
        <v>1402</v>
      </c>
      <c r="CL7" s="232" t="s">
        <v>1402</v>
      </c>
      <c r="CM7" s="232" t="s">
        <v>1402</v>
      </c>
      <c r="CN7" s="232" t="s">
        <v>1402</v>
      </c>
      <c r="CO7" s="232" t="s">
        <v>1402</v>
      </c>
      <c r="CP7" s="232" t="s">
        <v>1402</v>
      </c>
      <c r="CQ7" s="232" t="s">
        <v>1402</v>
      </c>
      <c r="CR7" s="232" t="s">
        <v>1402</v>
      </c>
      <c r="CS7" s="232" t="s">
        <v>1402</v>
      </c>
    </row>
    <row r="8" spans="1:97" x14ac:dyDescent="0.15">
      <c r="A8" s="233" t="s">
        <v>1480</v>
      </c>
      <c r="B8" s="234"/>
      <c r="C8" s="189" t="s">
        <v>1481</v>
      </c>
      <c r="D8" s="189" t="s">
        <v>1482</v>
      </c>
      <c r="E8" s="189" t="s">
        <v>1483</v>
      </c>
      <c r="F8" s="189" t="s">
        <v>1484</v>
      </c>
      <c r="G8" s="189" t="s">
        <v>1485</v>
      </c>
      <c r="H8" s="189" t="s">
        <v>1486</v>
      </c>
      <c r="I8" s="189" t="s">
        <v>1487</v>
      </c>
      <c r="J8" s="189" t="s">
        <v>1488</v>
      </c>
      <c r="K8" s="189" t="s">
        <v>1489</v>
      </c>
      <c r="L8" s="189" t="s">
        <v>1490</v>
      </c>
      <c r="M8" s="189" t="s">
        <v>1491</v>
      </c>
      <c r="N8" s="189" t="s">
        <v>1492</v>
      </c>
      <c r="O8" s="189" t="s">
        <v>1493</v>
      </c>
      <c r="P8" s="189" t="s">
        <v>1494</v>
      </c>
      <c r="Q8" s="189" t="s">
        <v>1495</v>
      </c>
      <c r="R8" s="189" t="s">
        <v>1496</v>
      </c>
      <c r="S8" s="189" t="s">
        <v>1497</v>
      </c>
      <c r="T8" s="189" t="s">
        <v>1498</v>
      </c>
      <c r="U8" s="189" t="s">
        <v>1499</v>
      </c>
      <c r="V8" s="189" t="s">
        <v>1500</v>
      </c>
      <c r="W8" s="189" t="s">
        <v>1501</v>
      </c>
      <c r="X8" s="189" t="s">
        <v>1502</v>
      </c>
      <c r="Y8" s="189" t="s">
        <v>1503</v>
      </c>
      <c r="Z8" s="189" t="s">
        <v>1504</v>
      </c>
      <c r="AA8" s="189" t="s">
        <v>1505</v>
      </c>
      <c r="AB8" s="189" t="s">
        <v>1506</v>
      </c>
      <c r="AC8" s="189" t="s">
        <v>1507</v>
      </c>
      <c r="AD8" s="189" t="s">
        <v>1508</v>
      </c>
      <c r="AE8" s="189" t="s">
        <v>1509</v>
      </c>
      <c r="AF8" s="189" t="s">
        <v>1510</v>
      </c>
      <c r="AG8" s="189" t="s">
        <v>1511</v>
      </c>
      <c r="AH8" s="189" t="s">
        <v>1512</v>
      </c>
      <c r="AI8" s="189" t="s">
        <v>1513</v>
      </c>
      <c r="AJ8" s="189" t="s">
        <v>1514</v>
      </c>
      <c r="AK8" s="189" t="s">
        <v>1515</v>
      </c>
      <c r="AL8" s="189" t="s">
        <v>1516</v>
      </c>
      <c r="AM8" s="189" t="s">
        <v>1517</v>
      </c>
      <c r="AN8" s="189" t="s">
        <v>1518</v>
      </c>
      <c r="AO8" s="189" t="s">
        <v>1519</v>
      </c>
      <c r="AP8" s="189" t="s">
        <v>1520</v>
      </c>
      <c r="AQ8" s="189" t="s">
        <v>1521</v>
      </c>
      <c r="AR8" s="189" t="s">
        <v>1522</v>
      </c>
      <c r="AS8" s="189" t="s">
        <v>1523</v>
      </c>
      <c r="AT8" s="189" t="s">
        <v>1524</v>
      </c>
      <c r="AU8" s="189" t="s">
        <v>1525</v>
      </c>
      <c r="AV8" s="189" t="s">
        <v>1526</v>
      </c>
      <c r="AW8" s="189" t="s">
        <v>1527</v>
      </c>
      <c r="AX8" s="189" t="s">
        <v>1528</v>
      </c>
      <c r="AY8" s="189" t="s">
        <v>1529</v>
      </c>
      <c r="AZ8" s="189" t="s">
        <v>1530</v>
      </c>
      <c r="BA8" s="189" t="s">
        <v>1531</v>
      </c>
      <c r="BB8" s="189" t="s">
        <v>1532</v>
      </c>
      <c r="BC8" s="189" t="s">
        <v>1533</v>
      </c>
      <c r="BD8" s="189" t="s">
        <v>1534</v>
      </c>
      <c r="BE8" s="189" t="s">
        <v>1535</v>
      </c>
      <c r="BF8" s="189" t="s">
        <v>1536</v>
      </c>
      <c r="BG8" s="189" t="s">
        <v>1537</v>
      </c>
      <c r="BH8" s="189" t="s">
        <v>1538</v>
      </c>
      <c r="BI8" s="189" t="s">
        <v>1539</v>
      </c>
      <c r="BJ8" s="189" t="s">
        <v>1540</v>
      </c>
      <c r="BK8" s="189" t="s">
        <v>1541</v>
      </c>
      <c r="BL8" s="189" t="s">
        <v>1542</v>
      </c>
      <c r="BM8" s="189" t="s">
        <v>1543</v>
      </c>
      <c r="BN8" s="189" t="s">
        <v>1544</v>
      </c>
      <c r="BO8" s="189" t="s">
        <v>1545</v>
      </c>
      <c r="BP8" s="189" t="s">
        <v>1546</v>
      </c>
      <c r="BQ8" s="189" t="s">
        <v>1547</v>
      </c>
      <c r="BR8" s="189" t="s">
        <v>1548</v>
      </c>
      <c r="BS8" s="189" t="s">
        <v>1549</v>
      </c>
      <c r="BT8" s="189" t="s">
        <v>1550</v>
      </c>
      <c r="BU8" s="189" t="s">
        <v>1551</v>
      </c>
      <c r="BV8" s="189" t="s">
        <v>1552</v>
      </c>
      <c r="BW8" s="189" t="s">
        <v>1553</v>
      </c>
      <c r="BX8" s="189" t="s">
        <v>1554</v>
      </c>
      <c r="BY8" s="189" t="s">
        <v>1555</v>
      </c>
      <c r="BZ8" s="189" t="s">
        <v>1556</v>
      </c>
      <c r="CA8" s="189" t="s">
        <v>1557</v>
      </c>
      <c r="CB8" s="189" t="s">
        <v>1558</v>
      </c>
      <c r="CC8" s="189" t="s">
        <v>1559</v>
      </c>
      <c r="CD8" s="189" t="s">
        <v>1560</v>
      </c>
      <c r="CE8" s="189" t="s">
        <v>1561</v>
      </c>
      <c r="CF8" s="189" t="s">
        <v>1562</v>
      </c>
      <c r="CG8" s="189" t="s">
        <v>1563</v>
      </c>
      <c r="CH8" s="189" t="s">
        <v>1564</v>
      </c>
      <c r="CI8" s="189" t="s">
        <v>1565</v>
      </c>
      <c r="CJ8" s="189" t="s">
        <v>1566</v>
      </c>
      <c r="CK8" s="189" t="s">
        <v>1567</v>
      </c>
      <c r="CL8" s="189" t="s">
        <v>1568</v>
      </c>
      <c r="CM8" s="189" t="s">
        <v>1569</v>
      </c>
      <c r="CN8" s="189" t="s">
        <v>1570</v>
      </c>
      <c r="CO8" s="189" t="s">
        <v>1571</v>
      </c>
      <c r="CP8" s="189" t="s">
        <v>1572</v>
      </c>
      <c r="CQ8" s="189" t="s">
        <v>1573</v>
      </c>
      <c r="CR8" s="189" t="s">
        <v>1574</v>
      </c>
      <c r="CS8" s="189" t="s">
        <v>1575</v>
      </c>
    </row>
    <row r="9" spans="1:97" x14ac:dyDescent="0.15">
      <c r="A9" s="190">
        <v>201</v>
      </c>
      <c r="B9" s="191" t="s">
        <v>244</v>
      </c>
      <c r="C9" s="194">
        <v>24971</v>
      </c>
      <c r="D9" s="194">
        <v>15612.79</v>
      </c>
      <c r="E9" s="194">
        <v>3107.02</v>
      </c>
      <c r="F9" s="194">
        <v>8432.94</v>
      </c>
      <c r="G9" s="194">
        <v>3143.27</v>
      </c>
      <c r="H9" s="194">
        <v>321.72000000000003</v>
      </c>
      <c r="I9" s="194">
        <v>289.95</v>
      </c>
      <c r="J9" s="194">
        <v>40.39</v>
      </c>
      <c r="K9" s="194">
        <v>180.76</v>
      </c>
      <c r="L9" s="194">
        <v>44.88</v>
      </c>
      <c r="M9" s="194">
        <v>51.86</v>
      </c>
      <c r="N9" s="194">
        <v>7696.36</v>
      </c>
      <c r="O9" s="194">
        <v>1994.65</v>
      </c>
      <c r="P9" s="194">
        <v>265.05</v>
      </c>
      <c r="Q9" s="194">
        <v>38.78</v>
      </c>
      <c r="R9" s="194">
        <v>0.8</v>
      </c>
      <c r="S9" s="194">
        <v>135.01</v>
      </c>
      <c r="T9" s="194">
        <v>169.71</v>
      </c>
      <c r="U9" s="194">
        <v>133.01</v>
      </c>
      <c r="V9" s="194">
        <v>31.16</v>
      </c>
      <c r="W9" s="194">
        <v>161.93</v>
      </c>
      <c r="X9" s="194">
        <v>153.29</v>
      </c>
      <c r="Y9" s="194">
        <v>0</v>
      </c>
      <c r="Z9" s="194">
        <v>529.03</v>
      </c>
      <c r="AA9" s="194">
        <v>91.84</v>
      </c>
      <c r="AB9" s="194">
        <v>305.64</v>
      </c>
      <c r="AC9" s="194">
        <v>177.21</v>
      </c>
      <c r="AD9" s="194">
        <v>4.95</v>
      </c>
      <c r="AE9" s="194">
        <v>5.2</v>
      </c>
      <c r="AF9" s="194">
        <v>0</v>
      </c>
      <c r="AG9" s="194">
        <v>0</v>
      </c>
      <c r="AH9" s="194">
        <v>1482.93</v>
      </c>
      <c r="AI9" s="194">
        <v>746.87</v>
      </c>
      <c r="AJ9" s="194">
        <v>137.83000000000001</v>
      </c>
      <c r="AK9" s="194">
        <v>15.6</v>
      </c>
      <c r="AL9" s="194">
        <v>133.41</v>
      </c>
      <c r="AM9" s="194">
        <v>544.51</v>
      </c>
      <c r="AN9" s="194">
        <v>0</v>
      </c>
      <c r="AO9" s="194">
        <v>437.97</v>
      </c>
      <c r="AP9" s="194">
        <v>864.53</v>
      </c>
      <c r="AQ9" s="194">
        <v>0</v>
      </c>
      <c r="AR9" s="194">
        <v>0</v>
      </c>
      <c r="AS9" s="194">
        <v>0</v>
      </c>
      <c r="AT9" s="194">
        <v>183.19</v>
      </c>
      <c r="AU9" s="194">
        <v>68.22</v>
      </c>
      <c r="AV9" s="194">
        <v>19.73</v>
      </c>
      <c r="AW9" s="194">
        <v>30.52</v>
      </c>
      <c r="AX9" s="194">
        <v>0</v>
      </c>
      <c r="AY9" s="194">
        <v>2.79</v>
      </c>
      <c r="AZ9" s="194">
        <v>0</v>
      </c>
      <c r="BA9" s="194">
        <v>555.75</v>
      </c>
      <c r="BB9" s="194">
        <v>0.12</v>
      </c>
      <c r="BC9" s="194">
        <v>0</v>
      </c>
      <c r="BD9" s="194">
        <v>0</v>
      </c>
      <c r="BE9" s="194">
        <v>0</v>
      </c>
      <c r="BF9" s="194">
        <v>4.21</v>
      </c>
      <c r="BG9" s="194">
        <v>0</v>
      </c>
      <c r="BH9" s="194">
        <v>0</v>
      </c>
      <c r="BI9" s="194">
        <v>0</v>
      </c>
      <c r="BJ9" s="194">
        <v>0</v>
      </c>
      <c r="BK9" s="194">
        <v>0</v>
      </c>
      <c r="BL9" s="194">
        <v>0</v>
      </c>
      <c r="BM9" s="194">
        <v>0</v>
      </c>
      <c r="BN9" s="194">
        <v>0</v>
      </c>
      <c r="BO9" s="194">
        <v>0</v>
      </c>
      <c r="BP9" s="194">
        <v>0</v>
      </c>
      <c r="BQ9" s="194">
        <v>0</v>
      </c>
      <c r="BR9" s="194">
        <v>797.32</v>
      </c>
      <c r="BS9" s="194">
        <v>388.89</v>
      </c>
      <c r="BT9" s="194">
        <v>232.5</v>
      </c>
      <c r="BU9" s="194">
        <v>91.97</v>
      </c>
      <c r="BV9" s="194">
        <v>0</v>
      </c>
      <c r="BW9" s="194">
        <v>0</v>
      </c>
      <c r="BX9" s="194">
        <v>83.97</v>
      </c>
      <c r="BY9" s="194">
        <v>0</v>
      </c>
      <c r="BZ9" s="194">
        <v>0</v>
      </c>
      <c r="CA9" s="194">
        <v>0</v>
      </c>
      <c r="CB9" s="194">
        <v>0</v>
      </c>
      <c r="CC9" s="194">
        <v>0</v>
      </c>
      <c r="CD9" s="194">
        <v>0</v>
      </c>
      <c r="CE9" s="194">
        <v>0</v>
      </c>
      <c r="CF9" s="194">
        <v>0</v>
      </c>
      <c r="CG9" s="194">
        <v>0</v>
      </c>
      <c r="CH9" s="194">
        <v>0</v>
      </c>
      <c r="CI9" s="194">
        <v>0</v>
      </c>
      <c r="CJ9" s="194">
        <v>0</v>
      </c>
      <c r="CK9" s="194">
        <v>0</v>
      </c>
      <c r="CL9" s="194">
        <v>0</v>
      </c>
      <c r="CM9" s="194">
        <v>0</v>
      </c>
      <c r="CN9" s="194">
        <v>0</v>
      </c>
      <c r="CO9" s="194">
        <v>0</v>
      </c>
      <c r="CP9" s="194">
        <v>0</v>
      </c>
      <c r="CQ9" s="194">
        <v>0</v>
      </c>
      <c r="CR9" s="194">
        <v>0</v>
      </c>
      <c r="CS9" s="194">
        <v>0</v>
      </c>
    </row>
    <row r="10" spans="1:97" x14ac:dyDescent="0.15">
      <c r="A10" s="190">
        <v>203</v>
      </c>
      <c r="B10" s="191" t="s">
        <v>420</v>
      </c>
      <c r="C10" s="194">
        <v>160</v>
      </c>
      <c r="D10" s="194"/>
      <c r="E10" s="194"/>
      <c r="F10" s="194"/>
      <c r="G10" s="194"/>
      <c r="H10" s="194"/>
      <c r="I10" s="194"/>
      <c r="J10" s="194"/>
      <c r="K10" s="194"/>
      <c r="L10" s="194"/>
      <c r="M10" s="195"/>
      <c r="N10" s="195">
        <v>160</v>
      </c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  <c r="AA10" s="194"/>
      <c r="AB10" s="194"/>
      <c r="AC10" s="194"/>
      <c r="AD10" s="194"/>
      <c r="AE10" s="194"/>
      <c r="AF10" s="194"/>
      <c r="AG10" s="194"/>
      <c r="AH10" s="194"/>
      <c r="AI10" s="194"/>
      <c r="AJ10" s="194"/>
      <c r="AK10" s="194"/>
      <c r="AL10" s="194"/>
      <c r="AM10" s="194"/>
      <c r="AN10" s="194"/>
      <c r="AO10" s="195">
        <v>160</v>
      </c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4"/>
      <c r="BJ10" s="194"/>
      <c r="BK10" s="194"/>
      <c r="BL10" s="194"/>
      <c r="BM10" s="194"/>
      <c r="BN10" s="194"/>
      <c r="BO10" s="194"/>
      <c r="BP10" s="194"/>
      <c r="BQ10" s="194"/>
      <c r="BR10" s="194"/>
      <c r="BS10" s="194"/>
      <c r="BT10" s="194"/>
      <c r="BU10" s="194"/>
      <c r="BV10" s="194"/>
      <c r="BW10" s="194"/>
      <c r="BX10" s="194"/>
      <c r="BY10" s="194"/>
      <c r="BZ10" s="194"/>
      <c r="CA10" s="194"/>
      <c r="CB10" s="194"/>
      <c r="CC10" s="194"/>
      <c r="CD10" s="194"/>
      <c r="CE10" s="194"/>
      <c r="CF10" s="194"/>
      <c r="CG10" s="194"/>
      <c r="CH10" s="194"/>
      <c r="CI10" s="194"/>
      <c r="CJ10" s="194"/>
      <c r="CK10" s="194"/>
      <c r="CL10" s="194"/>
      <c r="CM10" s="194"/>
      <c r="CN10" s="194"/>
      <c r="CO10" s="194"/>
      <c r="CP10" s="194"/>
      <c r="CQ10" s="194"/>
      <c r="CR10" s="194"/>
      <c r="CS10" s="194"/>
    </row>
    <row r="11" spans="1:97" x14ac:dyDescent="0.15">
      <c r="A11" s="190">
        <v>204</v>
      </c>
      <c r="B11" s="191" t="s">
        <v>438</v>
      </c>
      <c r="C11" s="194">
        <v>41021</v>
      </c>
      <c r="D11" s="194">
        <v>17325.93</v>
      </c>
      <c r="E11" s="194">
        <v>4864.25</v>
      </c>
      <c r="F11" s="194">
        <v>6124.37</v>
      </c>
      <c r="G11" s="194">
        <v>5635.39</v>
      </c>
      <c r="H11" s="194">
        <v>156.91999999999999</v>
      </c>
      <c r="I11" s="194">
        <v>434.99</v>
      </c>
      <c r="J11" s="194">
        <v>0</v>
      </c>
      <c r="K11" s="194">
        <v>0</v>
      </c>
      <c r="L11" s="194">
        <v>0</v>
      </c>
      <c r="M11" s="194">
        <v>110.01</v>
      </c>
      <c r="N11" s="194">
        <v>11275.19</v>
      </c>
      <c r="O11" s="194">
        <v>1976.69</v>
      </c>
      <c r="P11" s="194">
        <v>165.74</v>
      </c>
      <c r="Q11" s="194">
        <v>23.15</v>
      </c>
      <c r="R11" s="194">
        <v>0.85</v>
      </c>
      <c r="S11" s="194">
        <v>238.05</v>
      </c>
      <c r="T11" s="194">
        <v>536.96</v>
      </c>
      <c r="U11" s="194">
        <v>72.95</v>
      </c>
      <c r="V11" s="194">
        <v>121.37</v>
      </c>
      <c r="W11" s="194">
        <v>214.74</v>
      </c>
      <c r="X11" s="194">
        <v>208.7</v>
      </c>
      <c r="Y11" s="194">
        <v>0</v>
      </c>
      <c r="Z11" s="194">
        <v>337.52</v>
      </c>
      <c r="AA11" s="194">
        <v>754.78</v>
      </c>
      <c r="AB11" s="194">
        <v>0</v>
      </c>
      <c r="AC11" s="194">
        <v>65.67</v>
      </c>
      <c r="AD11" s="194">
        <v>7.92</v>
      </c>
      <c r="AE11" s="194">
        <v>504</v>
      </c>
      <c r="AF11" s="194">
        <v>55.76</v>
      </c>
      <c r="AG11" s="194">
        <v>0</v>
      </c>
      <c r="AH11" s="194">
        <v>1667.21</v>
      </c>
      <c r="AI11" s="194">
        <v>1090.1099999999999</v>
      </c>
      <c r="AJ11" s="194">
        <v>117.09</v>
      </c>
      <c r="AK11" s="194">
        <v>1.61</v>
      </c>
      <c r="AL11" s="194">
        <v>60.94</v>
      </c>
      <c r="AM11" s="194">
        <v>1869.52</v>
      </c>
      <c r="AN11" s="194">
        <v>0</v>
      </c>
      <c r="AO11" s="194">
        <v>1183.8699999999999</v>
      </c>
      <c r="AP11" s="194">
        <v>1848.47</v>
      </c>
      <c r="AQ11" s="194">
        <v>0</v>
      </c>
      <c r="AR11" s="194">
        <v>0</v>
      </c>
      <c r="AS11" s="194">
        <v>0</v>
      </c>
      <c r="AT11" s="194">
        <v>348.72</v>
      </c>
      <c r="AU11" s="194">
        <v>25.56</v>
      </c>
      <c r="AV11" s="194">
        <v>0</v>
      </c>
      <c r="AW11" s="194">
        <v>5.91</v>
      </c>
      <c r="AX11" s="194">
        <v>0</v>
      </c>
      <c r="AY11" s="194">
        <v>8.8800000000000008</v>
      </c>
      <c r="AZ11" s="194">
        <v>0</v>
      </c>
      <c r="BA11" s="194">
        <v>1448.03</v>
      </c>
      <c r="BB11" s="194">
        <v>0</v>
      </c>
      <c r="BC11" s="194">
        <v>0</v>
      </c>
      <c r="BD11" s="194">
        <v>0</v>
      </c>
      <c r="BE11" s="194">
        <v>0</v>
      </c>
      <c r="BF11" s="194">
        <v>11.38</v>
      </c>
      <c r="BG11" s="194">
        <v>8053.23</v>
      </c>
      <c r="BH11" s="194">
        <v>7560.28</v>
      </c>
      <c r="BI11" s="194">
        <v>0</v>
      </c>
      <c r="BJ11" s="194">
        <v>0</v>
      </c>
      <c r="BK11" s="194">
        <v>492.95</v>
      </c>
      <c r="BL11" s="194">
        <v>0</v>
      </c>
      <c r="BM11" s="194">
        <v>0</v>
      </c>
      <c r="BN11" s="194">
        <v>0</v>
      </c>
      <c r="BO11" s="194">
        <v>0</v>
      </c>
      <c r="BP11" s="194">
        <v>0</v>
      </c>
      <c r="BQ11" s="194">
        <v>0</v>
      </c>
      <c r="BR11" s="194">
        <v>2518.16</v>
      </c>
      <c r="BS11" s="194">
        <v>0</v>
      </c>
      <c r="BT11" s="194">
        <v>2425.84</v>
      </c>
      <c r="BU11" s="194">
        <v>0</v>
      </c>
      <c r="BV11" s="194">
        <v>0</v>
      </c>
      <c r="BW11" s="194">
        <v>0</v>
      </c>
      <c r="BX11" s="194">
        <v>0</v>
      </c>
      <c r="BY11" s="194">
        <v>0</v>
      </c>
      <c r="BZ11" s="194">
        <v>0</v>
      </c>
      <c r="CA11" s="194">
        <v>0</v>
      </c>
      <c r="CB11" s="194">
        <v>0</v>
      </c>
      <c r="CC11" s="194">
        <v>0</v>
      </c>
      <c r="CD11" s="194">
        <v>92.33</v>
      </c>
      <c r="CE11" s="194">
        <v>0</v>
      </c>
      <c r="CF11" s="194">
        <v>0</v>
      </c>
      <c r="CG11" s="194">
        <v>0</v>
      </c>
      <c r="CH11" s="194">
        <v>0</v>
      </c>
      <c r="CI11" s="194">
        <v>0</v>
      </c>
      <c r="CJ11" s="194">
        <v>0</v>
      </c>
      <c r="CK11" s="194">
        <v>0</v>
      </c>
      <c r="CL11" s="194">
        <v>0</v>
      </c>
      <c r="CM11" s="194">
        <v>0</v>
      </c>
      <c r="CN11" s="194">
        <v>0</v>
      </c>
      <c r="CO11" s="194">
        <v>0</v>
      </c>
      <c r="CP11" s="194">
        <v>0</v>
      </c>
      <c r="CQ11" s="194">
        <v>0</v>
      </c>
      <c r="CR11" s="194">
        <v>0</v>
      </c>
      <c r="CS11" s="194">
        <v>0</v>
      </c>
    </row>
    <row r="12" spans="1:97" x14ac:dyDescent="0.15">
      <c r="A12" s="190">
        <v>205</v>
      </c>
      <c r="B12" s="191" t="s">
        <v>522</v>
      </c>
      <c r="C12" s="194">
        <v>82816</v>
      </c>
      <c r="D12" s="194">
        <v>29336.68</v>
      </c>
      <c r="E12" s="194">
        <v>13865.22</v>
      </c>
      <c r="F12" s="194">
        <v>4182.74</v>
      </c>
      <c r="G12" s="194">
        <v>2320.0700000000002</v>
      </c>
      <c r="H12" s="194">
        <v>18.73</v>
      </c>
      <c r="I12" s="194">
        <v>29.33</v>
      </c>
      <c r="J12" s="194">
        <v>8920.6</v>
      </c>
      <c r="K12" s="194">
        <v>0</v>
      </c>
      <c r="L12" s="194">
        <v>0</v>
      </c>
      <c r="M12" s="194"/>
      <c r="N12" s="194">
        <v>37685.279999999999</v>
      </c>
      <c r="O12" s="194">
        <v>2878.59</v>
      </c>
      <c r="P12" s="194">
        <v>462.59</v>
      </c>
      <c r="Q12" s="194">
        <v>1.1200000000000001</v>
      </c>
      <c r="R12" s="194">
        <v>0.59</v>
      </c>
      <c r="S12" s="194">
        <v>554.67999999999995</v>
      </c>
      <c r="T12" s="194">
        <v>547.29</v>
      </c>
      <c r="U12" s="194">
        <v>531.91999999999996</v>
      </c>
      <c r="V12" s="194">
        <v>0</v>
      </c>
      <c r="W12" s="194">
        <v>372.15</v>
      </c>
      <c r="X12" s="194">
        <v>13.51</v>
      </c>
      <c r="Y12" s="194">
        <v>0</v>
      </c>
      <c r="Z12" s="194">
        <v>4739.32</v>
      </c>
      <c r="AA12" s="194">
        <v>37.65</v>
      </c>
      <c r="AB12" s="194">
        <v>0.36</v>
      </c>
      <c r="AC12" s="194">
        <v>630.82000000000005</v>
      </c>
      <c r="AD12" s="194">
        <v>0</v>
      </c>
      <c r="AE12" s="194">
        <v>3540.95</v>
      </c>
      <c r="AF12" s="194">
        <v>0</v>
      </c>
      <c r="AG12" s="194">
        <v>0</v>
      </c>
      <c r="AH12" s="194">
        <v>4045.09</v>
      </c>
      <c r="AI12" s="194">
        <v>0</v>
      </c>
      <c r="AJ12" s="194">
        <v>554.12</v>
      </c>
      <c r="AK12" s="194">
        <v>15.92</v>
      </c>
      <c r="AL12" s="194">
        <v>0</v>
      </c>
      <c r="AM12" s="194">
        <v>30.88</v>
      </c>
      <c r="AN12" s="194">
        <v>0</v>
      </c>
      <c r="AO12" s="194">
        <v>18727.72</v>
      </c>
      <c r="AP12" s="194">
        <v>6824.41</v>
      </c>
      <c r="AQ12" s="194">
        <v>0</v>
      </c>
      <c r="AR12" s="194">
        <v>0</v>
      </c>
      <c r="AS12" s="194">
        <v>0</v>
      </c>
      <c r="AT12" s="194">
        <v>318.5</v>
      </c>
      <c r="AU12" s="194">
        <v>3011.57</v>
      </c>
      <c r="AV12" s="194">
        <v>0</v>
      </c>
      <c r="AW12" s="194">
        <v>0</v>
      </c>
      <c r="AX12" s="194">
        <v>621.83000000000004</v>
      </c>
      <c r="AY12" s="194">
        <v>4.58</v>
      </c>
      <c r="AZ12" s="194">
        <v>0</v>
      </c>
      <c r="BA12" s="194">
        <v>2842.77</v>
      </c>
      <c r="BB12" s="194">
        <v>0</v>
      </c>
      <c r="BC12" s="194">
        <v>0</v>
      </c>
      <c r="BD12" s="194">
        <v>0</v>
      </c>
      <c r="BE12" s="194">
        <v>0</v>
      </c>
      <c r="BF12" s="194">
        <v>25.16</v>
      </c>
      <c r="BG12" s="194">
        <v>2711.56</v>
      </c>
      <c r="BH12" s="194">
        <v>2710.97</v>
      </c>
      <c r="BI12" s="194">
        <v>0</v>
      </c>
      <c r="BJ12" s="194">
        <v>0</v>
      </c>
      <c r="BK12" s="194">
        <v>0</v>
      </c>
      <c r="BL12" s="194">
        <v>0.59</v>
      </c>
      <c r="BM12" s="194">
        <v>0</v>
      </c>
      <c r="BN12" s="194">
        <v>0</v>
      </c>
      <c r="BO12" s="194">
        <v>0</v>
      </c>
      <c r="BP12" s="194">
        <v>0</v>
      </c>
      <c r="BQ12" s="194">
        <v>0</v>
      </c>
      <c r="BR12" s="194">
        <v>6258.06</v>
      </c>
      <c r="BS12" s="194">
        <v>254.13</v>
      </c>
      <c r="BT12" s="194">
        <v>347.61</v>
      </c>
      <c r="BU12" s="194">
        <v>4555.08</v>
      </c>
      <c r="BV12" s="194">
        <v>0</v>
      </c>
      <c r="BW12" s="194">
        <v>1001.11</v>
      </c>
      <c r="BX12" s="194">
        <v>90.96</v>
      </c>
      <c r="BY12" s="194">
        <v>0</v>
      </c>
      <c r="BZ12" s="194">
        <v>0</v>
      </c>
      <c r="CA12" s="194">
        <v>0</v>
      </c>
      <c r="CB12" s="194">
        <v>0</v>
      </c>
      <c r="CC12" s="194">
        <v>0</v>
      </c>
      <c r="CD12" s="194">
        <v>0</v>
      </c>
      <c r="CE12" s="194">
        <v>0</v>
      </c>
      <c r="CF12" s="194">
        <v>0</v>
      </c>
      <c r="CG12" s="194">
        <v>9.17</v>
      </c>
      <c r="CH12" s="194">
        <v>0</v>
      </c>
      <c r="CI12" s="194">
        <v>0</v>
      </c>
      <c r="CJ12" s="194">
        <v>0</v>
      </c>
      <c r="CK12" s="194">
        <v>0</v>
      </c>
      <c r="CL12" s="194">
        <v>0</v>
      </c>
      <c r="CM12" s="194">
        <v>0</v>
      </c>
      <c r="CN12" s="194">
        <v>0</v>
      </c>
      <c r="CO12" s="194">
        <v>0</v>
      </c>
      <c r="CP12" s="194">
        <v>0</v>
      </c>
      <c r="CQ12" s="194">
        <v>0</v>
      </c>
      <c r="CR12" s="194">
        <v>0</v>
      </c>
      <c r="CS12" s="194">
        <v>0</v>
      </c>
    </row>
    <row r="13" spans="1:97" x14ac:dyDescent="0.15">
      <c r="A13" s="190">
        <v>206</v>
      </c>
      <c r="B13" s="191" t="s">
        <v>574</v>
      </c>
      <c r="C13" s="194">
        <v>1194</v>
      </c>
      <c r="D13" s="194">
        <v>229.94</v>
      </c>
      <c r="E13" s="194">
        <v>71.77</v>
      </c>
      <c r="F13" s="194">
        <v>71.31</v>
      </c>
      <c r="G13" s="194">
        <v>86.87</v>
      </c>
      <c r="H13" s="194">
        <v>0</v>
      </c>
      <c r="I13" s="194">
        <v>0</v>
      </c>
      <c r="J13" s="194">
        <v>0</v>
      </c>
      <c r="K13" s="194">
        <v>0</v>
      </c>
      <c r="L13" s="194">
        <v>0</v>
      </c>
      <c r="M13" s="194">
        <v>0</v>
      </c>
      <c r="N13" s="194">
        <v>819.7</v>
      </c>
      <c r="O13" s="194">
        <v>728.21</v>
      </c>
      <c r="P13" s="194">
        <v>15</v>
      </c>
      <c r="Q13" s="194">
        <v>0</v>
      </c>
      <c r="R13" s="194">
        <v>0</v>
      </c>
      <c r="S13" s="194">
        <v>0</v>
      </c>
      <c r="T13" s="194">
        <v>0</v>
      </c>
      <c r="U13" s="194">
        <v>0.64</v>
      </c>
      <c r="V13" s="194">
        <v>0</v>
      </c>
      <c r="W13" s="194">
        <v>0</v>
      </c>
      <c r="X13" s="194">
        <v>0</v>
      </c>
      <c r="Y13" s="194">
        <v>0</v>
      </c>
      <c r="Z13" s="194">
        <v>9.9600000000000009</v>
      </c>
      <c r="AA13" s="194">
        <v>0</v>
      </c>
      <c r="AB13" s="194">
        <v>0.66</v>
      </c>
      <c r="AC13" s="194">
        <v>0</v>
      </c>
      <c r="AD13" s="194">
        <v>0</v>
      </c>
      <c r="AE13" s="194">
        <v>0</v>
      </c>
      <c r="AF13" s="194">
        <v>0</v>
      </c>
      <c r="AG13" s="194">
        <v>0</v>
      </c>
      <c r="AH13" s="194">
        <v>1.08</v>
      </c>
      <c r="AI13" s="194">
        <v>48.7</v>
      </c>
      <c r="AJ13" s="194">
        <v>3.88</v>
      </c>
      <c r="AK13" s="194">
        <v>0</v>
      </c>
      <c r="AL13" s="194">
        <v>0.78</v>
      </c>
      <c r="AM13" s="194">
        <v>10.78</v>
      </c>
      <c r="AN13" s="194">
        <v>0</v>
      </c>
      <c r="AO13" s="194">
        <v>0</v>
      </c>
      <c r="AP13" s="194">
        <v>14.95</v>
      </c>
      <c r="AQ13" s="194">
        <v>0</v>
      </c>
      <c r="AR13" s="194">
        <v>0</v>
      </c>
      <c r="AS13" s="194">
        <v>0</v>
      </c>
      <c r="AT13" s="194">
        <v>0</v>
      </c>
      <c r="AU13" s="194">
        <v>0</v>
      </c>
      <c r="AV13" s="194">
        <v>0</v>
      </c>
      <c r="AW13" s="194">
        <v>0</v>
      </c>
      <c r="AX13" s="194">
        <v>0</v>
      </c>
      <c r="AY13" s="194">
        <v>0</v>
      </c>
      <c r="AZ13" s="194">
        <v>0</v>
      </c>
      <c r="BA13" s="194">
        <v>14.95</v>
      </c>
      <c r="BB13" s="194">
        <v>0</v>
      </c>
      <c r="BC13" s="194">
        <v>0</v>
      </c>
      <c r="BD13" s="194">
        <v>0</v>
      </c>
      <c r="BE13" s="194">
        <v>0</v>
      </c>
      <c r="BF13" s="194">
        <v>0</v>
      </c>
      <c r="BG13" s="194">
        <v>0</v>
      </c>
      <c r="BH13" s="194">
        <v>0</v>
      </c>
      <c r="BI13" s="194">
        <v>0</v>
      </c>
      <c r="BJ13" s="194">
        <v>0</v>
      </c>
      <c r="BK13" s="194">
        <v>0</v>
      </c>
      <c r="BL13" s="194">
        <v>0</v>
      </c>
      <c r="BM13" s="194">
        <v>0</v>
      </c>
      <c r="BN13" s="194">
        <v>0</v>
      </c>
      <c r="BO13" s="194">
        <v>0</v>
      </c>
      <c r="BP13" s="194">
        <v>0</v>
      </c>
      <c r="BQ13" s="194">
        <v>0</v>
      </c>
      <c r="BR13" s="194">
        <v>129.41</v>
      </c>
      <c r="BS13" s="194">
        <v>0</v>
      </c>
      <c r="BT13" s="194">
        <v>29.41</v>
      </c>
      <c r="BU13" s="194">
        <v>0</v>
      </c>
      <c r="BV13" s="194">
        <v>0</v>
      </c>
      <c r="BW13" s="194">
        <v>0</v>
      </c>
      <c r="BX13" s="194">
        <v>100</v>
      </c>
      <c r="BY13" s="194">
        <v>0</v>
      </c>
      <c r="BZ13" s="194">
        <v>0</v>
      </c>
      <c r="CA13" s="194">
        <v>0</v>
      </c>
      <c r="CB13" s="194">
        <v>0</v>
      </c>
      <c r="CC13" s="194">
        <v>0</v>
      </c>
      <c r="CD13" s="194">
        <v>0</v>
      </c>
      <c r="CE13" s="194">
        <v>0</v>
      </c>
      <c r="CF13" s="194">
        <v>0</v>
      </c>
      <c r="CG13" s="194">
        <v>0</v>
      </c>
      <c r="CH13" s="194">
        <v>0</v>
      </c>
      <c r="CI13" s="194">
        <v>0</v>
      </c>
      <c r="CJ13" s="194">
        <v>0</v>
      </c>
      <c r="CK13" s="194">
        <v>0</v>
      </c>
      <c r="CL13" s="194">
        <v>0</v>
      </c>
      <c r="CM13" s="194">
        <v>0</v>
      </c>
      <c r="CN13" s="194">
        <v>0</v>
      </c>
      <c r="CO13" s="194">
        <v>0</v>
      </c>
      <c r="CP13" s="194">
        <v>0</v>
      </c>
      <c r="CQ13" s="194">
        <v>0</v>
      </c>
      <c r="CR13" s="194">
        <v>0</v>
      </c>
      <c r="CS13" s="194">
        <v>0</v>
      </c>
    </row>
    <row r="14" spans="1:97" x14ac:dyDescent="0.15">
      <c r="A14" s="190">
        <v>207</v>
      </c>
      <c r="B14" s="191" t="s">
        <v>623</v>
      </c>
      <c r="C14" s="194">
        <v>3797</v>
      </c>
      <c r="D14" s="194">
        <v>663.81</v>
      </c>
      <c r="E14" s="194">
        <v>210.05</v>
      </c>
      <c r="F14" s="194">
        <v>223.72</v>
      </c>
      <c r="G14" s="194">
        <v>208.25</v>
      </c>
      <c r="H14" s="194">
        <v>0</v>
      </c>
      <c r="I14" s="194">
        <v>21.8</v>
      </c>
      <c r="J14" s="194">
        <v>0</v>
      </c>
      <c r="K14" s="194">
        <v>0</v>
      </c>
      <c r="L14" s="194">
        <v>0</v>
      </c>
      <c r="M14" s="194"/>
      <c r="N14" s="194">
        <v>3033.87</v>
      </c>
      <c r="O14" s="194">
        <v>2897.53</v>
      </c>
      <c r="P14" s="194">
        <v>22.1</v>
      </c>
      <c r="Q14" s="194">
        <v>0</v>
      </c>
      <c r="R14" s="194">
        <v>0.56999999999999995</v>
      </c>
      <c r="S14" s="194">
        <v>0</v>
      </c>
      <c r="T14" s="194">
        <v>0.3</v>
      </c>
      <c r="U14" s="194">
        <v>1.66</v>
      </c>
      <c r="V14" s="194">
        <v>0</v>
      </c>
      <c r="W14" s="194">
        <v>28.86</v>
      </c>
      <c r="X14" s="194">
        <v>1.1499999999999999</v>
      </c>
      <c r="Y14" s="194">
        <v>0</v>
      </c>
      <c r="Z14" s="194">
        <v>0</v>
      </c>
      <c r="AA14" s="194">
        <v>0</v>
      </c>
      <c r="AB14" s="194">
        <v>0</v>
      </c>
      <c r="AC14" s="194">
        <v>4.97</v>
      </c>
      <c r="AD14" s="194">
        <v>0.97</v>
      </c>
      <c r="AE14" s="194">
        <v>0</v>
      </c>
      <c r="AF14" s="194">
        <v>0</v>
      </c>
      <c r="AG14" s="194">
        <v>0</v>
      </c>
      <c r="AH14" s="194">
        <v>23.48</v>
      </c>
      <c r="AI14" s="194">
        <v>15</v>
      </c>
      <c r="AJ14" s="194">
        <v>2.99</v>
      </c>
      <c r="AK14" s="194">
        <v>0</v>
      </c>
      <c r="AL14" s="194">
        <v>0</v>
      </c>
      <c r="AM14" s="194">
        <v>26.75</v>
      </c>
      <c r="AN14" s="194">
        <v>0</v>
      </c>
      <c r="AO14" s="194">
        <v>7.53</v>
      </c>
      <c r="AP14" s="194">
        <v>63.05</v>
      </c>
      <c r="AQ14" s="194">
        <v>0</v>
      </c>
      <c r="AR14" s="194">
        <v>0</v>
      </c>
      <c r="AS14" s="194">
        <v>0</v>
      </c>
      <c r="AT14" s="194">
        <v>14.96</v>
      </c>
      <c r="AU14" s="194">
        <v>1.88</v>
      </c>
      <c r="AV14" s="194">
        <v>0</v>
      </c>
      <c r="AW14" s="194">
        <v>0</v>
      </c>
      <c r="AX14" s="194">
        <v>0</v>
      </c>
      <c r="AY14" s="194">
        <v>0</v>
      </c>
      <c r="AZ14" s="194">
        <v>0</v>
      </c>
      <c r="BA14" s="194">
        <v>46.21</v>
      </c>
      <c r="BB14" s="194">
        <v>0</v>
      </c>
      <c r="BC14" s="194">
        <v>0</v>
      </c>
      <c r="BD14" s="194">
        <v>0</v>
      </c>
      <c r="BE14" s="194">
        <v>0</v>
      </c>
      <c r="BF14" s="194">
        <v>0</v>
      </c>
      <c r="BG14" s="194">
        <v>0</v>
      </c>
      <c r="BH14" s="194">
        <v>0</v>
      </c>
      <c r="BI14" s="194">
        <v>0</v>
      </c>
      <c r="BJ14" s="194">
        <v>0</v>
      </c>
      <c r="BK14" s="194">
        <v>0</v>
      </c>
      <c r="BL14" s="194">
        <v>0</v>
      </c>
      <c r="BM14" s="194">
        <v>0</v>
      </c>
      <c r="BN14" s="194">
        <v>0</v>
      </c>
      <c r="BO14" s="194">
        <v>0</v>
      </c>
      <c r="BP14" s="194">
        <v>0</v>
      </c>
      <c r="BQ14" s="194">
        <v>0</v>
      </c>
      <c r="BR14" s="194">
        <v>36.270000000000003</v>
      </c>
      <c r="BS14" s="194">
        <v>0</v>
      </c>
      <c r="BT14" s="194">
        <v>36.270000000000003</v>
      </c>
      <c r="BU14" s="194">
        <v>0</v>
      </c>
      <c r="BV14" s="194">
        <v>0</v>
      </c>
      <c r="BW14" s="194">
        <v>0</v>
      </c>
      <c r="BX14" s="194">
        <v>0</v>
      </c>
      <c r="BY14" s="194">
        <v>0</v>
      </c>
      <c r="BZ14" s="194">
        <v>0</v>
      </c>
      <c r="CA14" s="194">
        <v>0</v>
      </c>
      <c r="CB14" s="194">
        <v>0</v>
      </c>
      <c r="CC14" s="194">
        <v>0</v>
      </c>
      <c r="CD14" s="194">
        <v>0</v>
      </c>
      <c r="CE14" s="194">
        <v>0</v>
      </c>
      <c r="CF14" s="194">
        <v>0</v>
      </c>
      <c r="CG14" s="194">
        <v>0</v>
      </c>
      <c r="CH14" s="194">
        <v>0</v>
      </c>
      <c r="CI14" s="194">
        <v>0</v>
      </c>
      <c r="CJ14" s="194">
        <v>0</v>
      </c>
      <c r="CK14" s="194">
        <v>0</v>
      </c>
      <c r="CL14" s="194">
        <v>0</v>
      </c>
      <c r="CM14" s="194">
        <v>0</v>
      </c>
      <c r="CN14" s="194">
        <v>0</v>
      </c>
      <c r="CO14" s="194">
        <v>0</v>
      </c>
      <c r="CP14" s="194">
        <v>0</v>
      </c>
      <c r="CQ14" s="194">
        <v>0</v>
      </c>
      <c r="CR14" s="194">
        <v>0</v>
      </c>
      <c r="CS14" s="194">
        <v>0</v>
      </c>
    </row>
    <row r="15" spans="1:97" x14ac:dyDescent="0.15">
      <c r="A15" s="190">
        <v>208</v>
      </c>
      <c r="B15" s="191" t="s">
        <v>660</v>
      </c>
      <c r="C15" s="194">
        <v>67472</v>
      </c>
      <c r="D15" s="194">
        <v>5229.91</v>
      </c>
      <c r="E15" s="194">
        <v>1753.26</v>
      </c>
      <c r="F15" s="194">
        <v>1337.27</v>
      </c>
      <c r="G15" s="194">
        <v>1299.3499999999999</v>
      </c>
      <c r="H15" s="194">
        <v>514.62</v>
      </c>
      <c r="I15" s="194">
        <v>141.81</v>
      </c>
      <c r="J15" s="194">
        <v>0</v>
      </c>
      <c r="K15" s="194">
        <v>149.51</v>
      </c>
      <c r="L15" s="194">
        <v>34.049999999999997</v>
      </c>
      <c r="M15" s="194">
        <v>0.05</v>
      </c>
      <c r="N15" s="194">
        <v>32278.44</v>
      </c>
      <c r="O15" s="194">
        <v>285.5</v>
      </c>
      <c r="P15" s="194">
        <v>76.63</v>
      </c>
      <c r="Q15" s="194">
        <v>24.88</v>
      </c>
      <c r="R15" s="194">
        <v>7.0000000000000007E-2</v>
      </c>
      <c r="S15" s="194">
        <v>8.33</v>
      </c>
      <c r="T15" s="194">
        <v>57.92</v>
      </c>
      <c r="U15" s="194">
        <v>38.47</v>
      </c>
      <c r="V15" s="194">
        <v>0</v>
      </c>
      <c r="W15" s="194">
        <v>25.8</v>
      </c>
      <c r="X15" s="194">
        <v>6.13</v>
      </c>
      <c r="Y15" s="194">
        <v>0</v>
      </c>
      <c r="Z15" s="194">
        <v>51.59</v>
      </c>
      <c r="AA15" s="194">
        <v>2.2000000000000002</v>
      </c>
      <c r="AB15" s="194">
        <v>6.53</v>
      </c>
      <c r="AC15" s="194">
        <v>20.07</v>
      </c>
      <c r="AD15" s="194">
        <v>0</v>
      </c>
      <c r="AE15" s="194">
        <v>5.44</v>
      </c>
      <c r="AF15" s="194">
        <v>0</v>
      </c>
      <c r="AG15" s="194">
        <v>0</v>
      </c>
      <c r="AH15" s="194">
        <v>2268.04</v>
      </c>
      <c r="AI15" s="194">
        <v>3.9</v>
      </c>
      <c r="AJ15" s="194">
        <v>47.46</v>
      </c>
      <c r="AK15" s="194">
        <v>19.28</v>
      </c>
      <c r="AL15" s="194">
        <v>2.3199999999999998</v>
      </c>
      <c r="AM15" s="194">
        <v>237.46</v>
      </c>
      <c r="AN15" s="194">
        <v>0</v>
      </c>
      <c r="AO15" s="194">
        <v>29090.42</v>
      </c>
      <c r="AP15" s="194">
        <v>27504.66</v>
      </c>
      <c r="AQ15" s="194">
        <v>0</v>
      </c>
      <c r="AR15" s="194">
        <v>0</v>
      </c>
      <c r="AS15" s="194">
        <v>0</v>
      </c>
      <c r="AT15" s="194">
        <v>8436.23</v>
      </c>
      <c r="AU15" s="194">
        <v>16099.38</v>
      </c>
      <c r="AV15" s="194">
        <v>2633.76</v>
      </c>
      <c r="AW15" s="194">
        <v>33.82</v>
      </c>
      <c r="AX15" s="194">
        <v>0</v>
      </c>
      <c r="AY15" s="194">
        <v>0</v>
      </c>
      <c r="AZ15" s="194">
        <v>0</v>
      </c>
      <c r="BA15" s="194">
        <v>301.45</v>
      </c>
      <c r="BB15" s="194">
        <v>0</v>
      </c>
      <c r="BC15" s="194">
        <v>0</v>
      </c>
      <c r="BD15" s="194">
        <v>0</v>
      </c>
      <c r="BE15" s="194">
        <v>0</v>
      </c>
      <c r="BF15" s="194">
        <v>0.03</v>
      </c>
      <c r="BG15" s="194">
        <v>0</v>
      </c>
      <c r="BH15" s="194">
        <v>0</v>
      </c>
      <c r="BI15" s="194">
        <v>0</v>
      </c>
      <c r="BJ15" s="194">
        <v>0</v>
      </c>
      <c r="BK15" s="194">
        <v>0</v>
      </c>
      <c r="BL15" s="194">
        <v>0</v>
      </c>
      <c r="BM15" s="194">
        <v>0</v>
      </c>
      <c r="BN15" s="194">
        <v>0</v>
      </c>
      <c r="BO15" s="194">
        <v>0</v>
      </c>
      <c r="BP15" s="194">
        <v>0</v>
      </c>
      <c r="BQ15" s="194">
        <v>0</v>
      </c>
      <c r="BR15" s="194">
        <v>52.86</v>
      </c>
      <c r="BS15" s="194">
        <v>0</v>
      </c>
      <c r="BT15" s="194">
        <v>35.880000000000003</v>
      </c>
      <c r="BU15" s="194">
        <v>12.41</v>
      </c>
      <c r="BV15" s="194">
        <v>0</v>
      </c>
      <c r="BW15" s="194">
        <v>4.57</v>
      </c>
      <c r="BX15" s="194">
        <v>0</v>
      </c>
      <c r="BY15" s="194">
        <v>0</v>
      </c>
      <c r="BZ15" s="194">
        <v>0</v>
      </c>
      <c r="CA15" s="194">
        <v>0</v>
      </c>
      <c r="CB15" s="194">
        <v>0</v>
      </c>
      <c r="CC15" s="194">
        <v>0</v>
      </c>
      <c r="CD15" s="194">
        <v>0</v>
      </c>
      <c r="CE15" s="194">
        <v>0</v>
      </c>
      <c r="CF15" s="194">
        <v>0</v>
      </c>
      <c r="CG15" s="194">
        <v>0</v>
      </c>
      <c r="CH15" s="194">
        <v>2406.13</v>
      </c>
      <c r="CI15" s="194">
        <v>0</v>
      </c>
      <c r="CJ15" s="194">
        <v>1586.13</v>
      </c>
      <c r="CK15" s="194">
        <v>20</v>
      </c>
      <c r="CL15" s="194">
        <v>800</v>
      </c>
      <c r="CM15" s="194">
        <v>0</v>
      </c>
      <c r="CN15" s="194">
        <v>0</v>
      </c>
      <c r="CO15" s="194">
        <v>0</v>
      </c>
      <c r="CP15" s="194">
        <v>0</v>
      </c>
      <c r="CQ15" s="194">
        <v>0</v>
      </c>
      <c r="CR15" s="194">
        <v>0</v>
      </c>
      <c r="CS15" s="194">
        <v>0</v>
      </c>
    </row>
    <row r="16" spans="1:97" x14ac:dyDescent="0.15">
      <c r="A16" s="190">
        <v>210</v>
      </c>
      <c r="B16" s="191" t="s">
        <v>764</v>
      </c>
      <c r="C16" s="194">
        <v>30807</v>
      </c>
      <c r="D16" s="194">
        <v>16493.59</v>
      </c>
      <c r="E16" s="194">
        <v>3450.68</v>
      </c>
      <c r="F16" s="194">
        <v>2498.88</v>
      </c>
      <c r="G16" s="194">
        <v>1464.66</v>
      </c>
      <c r="H16" s="194">
        <v>8147.12</v>
      </c>
      <c r="I16" s="194">
        <v>235.44</v>
      </c>
      <c r="J16" s="194">
        <v>597.29</v>
      </c>
      <c r="K16" s="194">
        <v>58.33</v>
      </c>
      <c r="L16" s="194">
        <v>17.690000000000001</v>
      </c>
      <c r="M16" s="194">
        <v>23.51</v>
      </c>
      <c r="N16" s="194">
        <v>11828.77</v>
      </c>
      <c r="O16" s="194">
        <v>858.59000000000083</v>
      </c>
      <c r="P16" s="194">
        <v>320.94</v>
      </c>
      <c r="Q16" s="194">
        <v>3.6</v>
      </c>
      <c r="R16" s="194">
        <v>4.46</v>
      </c>
      <c r="S16" s="194">
        <v>54.26</v>
      </c>
      <c r="T16" s="194">
        <v>201.16</v>
      </c>
      <c r="U16" s="194">
        <v>36.659999999999997</v>
      </c>
      <c r="V16" s="194">
        <v>0</v>
      </c>
      <c r="W16" s="194">
        <v>45.04</v>
      </c>
      <c r="X16" s="194">
        <v>18.89</v>
      </c>
      <c r="Y16" s="194">
        <v>0</v>
      </c>
      <c r="Z16" s="194">
        <v>106.37</v>
      </c>
      <c r="AA16" s="194">
        <v>139.69</v>
      </c>
      <c r="AB16" s="194">
        <v>1.89</v>
      </c>
      <c r="AC16" s="194">
        <v>79.209999999999994</v>
      </c>
      <c r="AD16" s="194">
        <v>0</v>
      </c>
      <c r="AE16" s="194">
        <v>7140.83</v>
      </c>
      <c r="AF16" s="194">
        <v>0</v>
      </c>
      <c r="AG16" s="194">
        <v>0</v>
      </c>
      <c r="AH16" s="194">
        <v>1463.61</v>
      </c>
      <c r="AI16" s="194">
        <v>736.57</v>
      </c>
      <c r="AJ16" s="194">
        <v>118.45</v>
      </c>
      <c r="AK16" s="194">
        <v>33.6</v>
      </c>
      <c r="AL16" s="194">
        <v>86.89</v>
      </c>
      <c r="AM16" s="194">
        <v>193.81</v>
      </c>
      <c r="AN16" s="194">
        <v>0</v>
      </c>
      <c r="AO16" s="194">
        <v>184.25</v>
      </c>
      <c r="AP16" s="194">
        <v>2278</v>
      </c>
      <c r="AQ16" s="194">
        <v>0</v>
      </c>
      <c r="AR16" s="194">
        <v>0</v>
      </c>
      <c r="AS16" s="194">
        <v>0</v>
      </c>
      <c r="AT16" s="194">
        <v>15.63</v>
      </c>
      <c r="AU16" s="194">
        <v>1254.98</v>
      </c>
      <c r="AV16" s="194">
        <v>11.11</v>
      </c>
      <c r="AW16" s="194">
        <v>487.9</v>
      </c>
      <c r="AX16" s="194">
        <v>0</v>
      </c>
      <c r="AY16" s="194">
        <v>148.44</v>
      </c>
      <c r="AZ16" s="194">
        <v>0</v>
      </c>
      <c r="BA16" s="194">
        <v>322.92</v>
      </c>
      <c r="BB16" s="194">
        <v>0</v>
      </c>
      <c r="BC16" s="194">
        <v>0</v>
      </c>
      <c r="BD16" s="194">
        <v>0</v>
      </c>
      <c r="BE16" s="194">
        <v>0</v>
      </c>
      <c r="BF16" s="194">
        <v>37.020000000000003</v>
      </c>
      <c r="BG16" s="194">
        <v>0</v>
      </c>
      <c r="BH16" s="194">
        <v>0</v>
      </c>
      <c r="BI16" s="194">
        <v>0</v>
      </c>
      <c r="BJ16" s="194">
        <v>0</v>
      </c>
      <c r="BK16" s="194">
        <v>0</v>
      </c>
      <c r="BL16" s="194">
        <v>0</v>
      </c>
      <c r="BM16" s="194">
        <v>0</v>
      </c>
      <c r="BN16" s="194">
        <v>0</v>
      </c>
      <c r="BO16" s="194">
        <v>0</v>
      </c>
      <c r="BP16" s="194">
        <v>0</v>
      </c>
      <c r="BQ16" s="194">
        <v>0</v>
      </c>
      <c r="BR16" s="194">
        <v>206.64</v>
      </c>
      <c r="BS16" s="194">
        <v>0</v>
      </c>
      <c r="BT16" s="194">
        <v>96.05</v>
      </c>
      <c r="BU16" s="194">
        <v>66.33</v>
      </c>
      <c r="BV16" s="194">
        <v>0</v>
      </c>
      <c r="BW16" s="194">
        <v>0</v>
      </c>
      <c r="BX16" s="194">
        <v>10.36</v>
      </c>
      <c r="BY16" s="194">
        <v>0</v>
      </c>
      <c r="BZ16" s="194">
        <v>0</v>
      </c>
      <c r="CA16" s="194">
        <v>0</v>
      </c>
      <c r="CB16" s="194">
        <v>0</v>
      </c>
      <c r="CC16" s="194">
        <v>0</v>
      </c>
      <c r="CD16" s="194">
        <v>33.9</v>
      </c>
      <c r="CE16" s="194">
        <v>0</v>
      </c>
      <c r="CF16" s="194">
        <v>0</v>
      </c>
      <c r="CG16" s="194">
        <v>0</v>
      </c>
      <c r="CH16" s="194">
        <v>0</v>
      </c>
      <c r="CI16" s="194">
        <v>0</v>
      </c>
      <c r="CJ16" s="194">
        <v>0</v>
      </c>
      <c r="CK16" s="194">
        <v>0</v>
      </c>
      <c r="CL16" s="194">
        <v>0</v>
      </c>
      <c r="CM16" s="194">
        <v>0</v>
      </c>
      <c r="CN16" s="194">
        <v>0</v>
      </c>
      <c r="CO16" s="194">
        <v>0</v>
      </c>
      <c r="CP16" s="194">
        <v>0</v>
      </c>
      <c r="CQ16" s="194">
        <v>0</v>
      </c>
      <c r="CR16" s="194">
        <v>0</v>
      </c>
      <c r="CS16" s="194">
        <v>0</v>
      </c>
    </row>
    <row r="17" spans="1:97" x14ac:dyDescent="0.15">
      <c r="A17" s="190">
        <v>211</v>
      </c>
      <c r="B17" s="191" t="s">
        <v>829</v>
      </c>
      <c r="C17" s="194">
        <v>1047</v>
      </c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>
        <v>1047</v>
      </c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  <c r="AI17" s="194"/>
      <c r="AJ17" s="194"/>
      <c r="AK17" s="194"/>
      <c r="AL17" s="194"/>
      <c r="AM17" s="194"/>
      <c r="AN17" s="194"/>
      <c r="AO17" s="194">
        <v>1047</v>
      </c>
      <c r="AP17" s="194"/>
      <c r="AQ17" s="194"/>
      <c r="AR17" s="194"/>
      <c r="AS17" s="194"/>
      <c r="AT17" s="194"/>
      <c r="AU17" s="194"/>
      <c r="AV17" s="194"/>
      <c r="AW17" s="194"/>
      <c r="AX17" s="194"/>
      <c r="AY17" s="194"/>
      <c r="AZ17" s="194"/>
      <c r="BA17" s="194"/>
      <c r="BB17" s="194"/>
      <c r="BC17" s="194"/>
      <c r="BD17" s="194"/>
      <c r="BE17" s="194"/>
      <c r="BF17" s="194"/>
      <c r="BG17" s="194"/>
      <c r="BH17" s="194"/>
      <c r="BI17" s="194"/>
      <c r="BJ17" s="194"/>
      <c r="BK17" s="194"/>
      <c r="BL17" s="194"/>
      <c r="BM17" s="194"/>
      <c r="BN17" s="194"/>
      <c r="BO17" s="194"/>
      <c r="BP17" s="194"/>
      <c r="BQ17" s="194"/>
      <c r="BR17" s="194"/>
      <c r="BS17" s="194"/>
      <c r="BT17" s="194"/>
      <c r="BU17" s="194"/>
      <c r="BV17" s="194"/>
      <c r="BW17" s="194"/>
      <c r="BX17" s="194"/>
      <c r="BY17" s="194"/>
      <c r="BZ17" s="194"/>
      <c r="CA17" s="194"/>
      <c r="CB17" s="194"/>
      <c r="CC17" s="194"/>
      <c r="CD17" s="194"/>
      <c r="CE17" s="194"/>
      <c r="CF17" s="194"/>
      <c r="CG17" s="194"/>
      <c r="CH17" s="194"/>
      <c r="CI17" s="194"/>
      <c r="CJ17" s="194"/>
      <c r="CK17" s="194"/>
      <c r="CL17" s="194"/>
      <c r="CM17" s="194"/>
      <c r="CN17" s="194"/>
      <c r="CO17" s="194"/>
      <c r="CP17" s="194"/>
      <c r="CQ17" s="194"/>
      <c r="CR17" s="194"/>
      <c r="CS17" s="194"/>
    </row>
    <row r="18" spans="1:97" x14ac:dyDescent="0.15">
      <c r="A18" s="190">
        <v>212</v>
      </c>
      <c r="B18" s="191" t="s">
        <v>898</v>
      </c>
      <c r="C18" s="194">
        <v>94504</v>
      </c>
      <c r="D18" s="194">
        <v>14308</v>
      </c>
      <c r="E18" s="194">
        <v>4248.53</v>
      </c>
      <c r="F18" s="194">
        <v>3856</v>
      </c>
      <c r="G18" s="194">
        <v>4525.43</v>
      </c>
      <c r="H18" s="194">
        <v>879.23</v>
      </c>
      <c r="I18" s="194">
        <v>268.73</v>
      </c>
      <c r="J18" s="194">
        <v>96.25</v>
      </c>
      <c r="K18" s="194">
        <v>355.82</v>
      </c>
      <c r="L18" s="194">
        <v>78.03</v>
      </c>
      <c r="M18" s="194">
        <v>0</v>
      </c>
      <c r="N18" s="194">
        <v>75277.63</v>
      </c>
      <c r="O18" s="194">
        <v>2012.24</v>
      </c>
      <c r="P18" s="194">
        <v>770.36</v>
      </c>
      <c r="Q18" s="194">
        <v>309.39</v>
      </c>
      <c r="R18" s="194">
        <v>48.58</v>
      </c>
      <c r="S18" s="194">
        <v>811.11</v>
      </c>
      <c r="T18" s="194">
        <v>494.93</v>
      </c>
      <c r="U18" s="194">
        <v>280.35000000000002</v>
      </c>
      <c r="V18" s="194">
        <v>0</v>
      </c>
      <c r="W18" s="194">
        <v>62.97</v>
      </c>
      <c r="X18" s="194">
        <v>160.76</v>
      </c>
      <c r="Y18" s="194">
        <v>0</v>
      </c>
      <c r="Z18" s="194">
        <v>2326.37</v>
      </c>
      <c r="AA18" s="194">
        <v>355.45</v>
      </c>
      <c r="AB18" s="194">
        <v>0</v>
      </c>
      <c r="AC18" s="194">
        <v>6.51</v>
      </c>
      <c r="AD18" s="194">
        <v>0</v>
      </c>
      <c r="AE18" s="194">
        <v>0</v>
      </c>
      <c r="AF18" s="194">
        <v>0</v>
      </c>
      <c r="AG18" s="194">
        <v>0</v>
      </c>
      <c r="AH18" s="194">
        <v>14378.46</v>
      </c>
      <c r="AI18" s="194">
        <v>783.63</v>
      </c>
      <c r="AJ18" s="194">
        <v>112.21</v>
      </c>
      <c r="AK18" s="194">
        <v>12.15</v>
      </c>
      <c r="AL18" s="194">
        <v>122.94</v>
      </c>
      <c r="AM18" s="194">
        <v>1524.67</v>
      </c>
      <c r="AN18" s="194">
        <v>0</v>
      </c>
      <c r="AO18" s="194">
        <v>50704.56</v>
      </c>
      <c r="AP18" s="194">
        <v>862.66</v>
      </c>
      <c r="AQ18" s="194">
        <v>0</v>
      </c>
      <c r="AR18" s="194">
        <v>0</v>
      </c>
      <c r="AS18" s="194">
        <v>0</v>
      </c>
      <c r="AT18" s="194">
        <v>5.5</v>
      </c>
      <c r="AU18" s="194">
        <v>12.24</v>
      </c>
      <c r="AV18" s="194">
        <v>26.21</v>
      </c>
      <c r="AW18" s="194">
        <v>154.09</v>
      </c>
      <c r="AX18" s="194">
        <v>0</v>
      </c>
      <c r="AY18" s="194">
        <v>0</v>
      </c>
      <c r="AZ18" s="194">
        <v>0</v>
      </c>
      <c r="BA18" s="194">
        <v>664.38</v>
      </c>
      <c r="BB18" s="194">
        <v>0</v>
      </c>
      <c r="BC18" s="194">
        <v>0</v>
      </c>
      <c r="BD18" s="194">
        <v>0</v>
      </c>
      <c r="BE18" s="194">
        <v>0</v>
      </c>
      <c r="BF18" s="194">
        <v>0.25</v>
      </c>
      <c r="BG18" s="194">
        <v>0</v>
      </c>
      <c r="BH18" s="194">
        <v>0</v>
      </c>
      <c r="BI18" s="194">
        <v>0</v>
      </c>
      <c r="BJ18" s="194">
        <v>0</v>
      </c>
      <c r="BK18" s="194">
        <v>0</v>
      </c>
      <c r="BL18" s="194">
        <v>0</v>
      </c>
      <c r="BM18" s="194">
        <v>0</v>
      </c>
      <c r="BN18" s="194">
        <v>0</v>
      </c>
      <c r="BO18" s="194">
        <v>0</v>
      </c>
      <c r="BP18" s="194">
        <v>0</v>
      </c>
      <c r="BQ18" s="194">
        <v>0</v>
      </c>
      <c r="BR18" s="194">
        <v>4031.7</v>
      </c>
      <c r="BS18" s="194">
        <v>0</v>
      </c>
      <c r="BT18" s="194">
        <v>397.47</v>
      </c>
      <c r="BU18" s="194">
        <v>9.81</v>
      </c>
      <c r="BV18" s="194">
        <v>3058.39</v>
      </c>
      <c r="BW18" s="194">
        <v>0</v>
      </c>
      <c r="BX18" s="194">
        <v>0</v>
      </c>
      <c r="BY18" s="194">
        <v>0</v>
      </c>
      <c r="BZ18" s="194">
        <v>0</v>
      </c>
      <c r="CA18" s="194">
        <v>0</v>
      </c>
      <c r="CB18" s="194">
        <v>561.5</v>
      </c>
      <c r="CC18" s="194">
        <v>0</v>
      </c>
      <c r="CD18" s="194">
        <v>0</v>
      </c>
      <c r="CE18" s="194">
        <v>0</v>
      </c>
      <c r="CF18" s="194">
        <v>0</v>
      </c>
      <c r="CG18" s="194">
        <v>4.53</v>
      </c>
      <c r="CH18" s="194">
        <v>0</v>
      </c>
      <c r="CI18" s="194">
        <v>0</v>
      </c>
      <c r="CJ18" s="194">
        <v>0</v>
      </c>
      <c r="CK18" s="194">
        <v>0</v>
      </c>
      <c r="CL18" s="194">
        <v>0</v>
      </c>
      <c r="CM18" s="194">
        <v>24</v>
      </c>
      <c r="CN18" s="194">
        <v>24</v>
      </c>
      <c r="CO18" s="194">
        <v>0</v>
      </c>
      <c r="CP18" s="194">
        <v>0</v>
      </c>
      <c r="CQ18" s="194">
        <v>0</v>
      </c>
      <c r="CR18" s="194">
        <v>0</v>
      </c>
      <c r="CS18" s="194">
        <v>0</v>
      </c>
    </row>
    <row r="19" spans="1:97" x14ac:dyDescent="0.15">
      <c r="A19" s="190">
        <v>213</v>
      </c>
      <c r="B19" s="191" t="s">
        <v>919</v>
      </c>
      <c r="C19" s="194">
        <v>4929</v>
      </c>
      <c r="D19" s="194">
        <v>1750.71</v>
      </c>
      <c r="E19" s="194">
        <v>521.73</v>
      </c>
      <c r="F19" s="194">
        <v>459.8</v>
      </c>
      <c r="G19" s="194">
        <v>517.35</v>
      </c>
      <c r="H19" s="194">
        <v>74.64</v>
      </c>
      <c r="I19" s="194">
        <v>49.77</v>
      </c>
      <c r="J19" s="194">
        <v>85.77</v>
      </c>
      <c r="K19" s="194">
        <v>26.49</v>
      </c>
      <c r="L19" s="194">
        <v>15.16</v>
      </c>
      <c r="M19" s="194">
        <v>0</v>
      </c>
      <c r="N19" s="194">
        <v>2397.1999999999998</v>
      </c>
      <c r="O19" s="194">
        <v>198.83</v>
      </c>
      <c r="P19" s="194">
        <v>34.93</v>
      </c>
      <c r="Q19" s="194">
        <v>0</v>
      </c>
      <c r="R19" s="194">
        <v>0.13</v>
      </c>
      <c r="S19" s="194">
        <v>3.25</v>
      </c>
      <c r="T19" s="194">
        <v>9.89</v>
      </c>
      <c r="U19" s="194">
        <v>11.43</v>
      </c>
      <c r="V19" s="194">
        <v>0</v>
      </c>
      <c r="W19" s="194">
        <v>2.04</v>
      </c>
      <c r="X19" s="194">
        <v>5.71</v>
      </c>
      <c r="Y19" s="194">
        <v>0</v>
      </c>
      <c r="Z19" s="194">
        <v>13.26</v>
      </c>
      <c r="AA19" s="194">
        <v>0</v>
      </c>
      <c r="AB19" s="194">
        <v>11.59</v>
      </c>
      <c r="AC19" s="194">
        <v>19.510000000000002</v>
      </c>
      <c r="AD19" s="194">
        <v>0.12</v>
      </c>
      <c r="AE19" s="194">
        <v>38.17</v>
      </c>
      <c r="AF19" s="194">
        <v>0</v>
      </c>
      <c r="AG19" s="194">
        <v>0</v>
      </c>
      <c r="AH19" s="194">
        <v>221.66</v>
      </c>
      <c r="AI19" s="194">
        <v>176.57</v>
      </c>
      <c r="AJ19" s="194">
        <v>12.86</v>
      </c>
      <c r="AK19" s="194">
        <v>5.63</v>
      </c>
      <c r="AL19" s="194">
        <v>12.69</v>
      </c>
      <c r="AM19" s="194">
        <v>16.850000000000001</v>
      </c>
      <c r="AN19" s="194">
        <v>0</v>
      </c>
      <c r="AO19" s="194">
        <v>1602.07</v>
      </c>
      <c r="AP19" s="194">
        <v>329.28</v>
      </c>
      <c r="AQ19" s="194">
        <v>0</v>
      </c>
      <c r="AR19" s="194">
        <v>0</v>
      </c>
      <c r="AS19" s="194">
        <v>0</v>
      </c>
      <c r="AT19" s="194">
        <v>25.42</v>
      </c>
      <c r="AU19" s="194">
        <v>204.58</v>
      </c>
      <c r="AV19" s="194">
        <v>0</v>
      </c>
      <c r="AW19" s="194">
        <v>0.04</v>
      </c>
      <c r="AX19" s="194">
        <v>0</v>
      </c>
      <c r="AY19" s="194">
        <v>0.28999999999999998</v>
      </c>
      <c r="AZ19" s="194">
        <v>0</v>
      </c>
      <c r="BA19" s="194">
        <v>97.76</v>
      </c>
      <c r="BB19" s="194">
        <v>0</v>
      </c>
      <c r="BC19" s="194">
        <v>0</v>
      </c>
      <c r="BD19" s="194">
        <v>0</v>
      </c>
      <c r="BE19" s="194">
        <v>0</v>
      </c>
      <c r="BF19" s="194">
        <v>1.19</v>
      </c>
      <c r="BG19" s="194">
        <v>0</v>
      </c>
      <c r="BH19" s="194">
        <v>0</v>
      </c>
      <c r="BI19" s="194">
        <v>0</v>
      </c>
      <c r="BJ19" s="194">
        <v>0</v>
      </c>
      <c r="BK19" s="194">
        <v>0</v>
      </c>
      <c r="BL19" s="194">
        <v>0</v>
      </c>
      <c r="BM19" s="194">
        <v>0</v>
      </c>
      <c r="BN19" s="194">
        <v>0</v>
      </c>
      <c r="BO19" s="194">
        <v>0</v>
      </c>
      <c r="BP19" s="194">
        <v>0</v>
      </c>
      <c r="BQ19" s="194">
        <v>0</v>
      </c>
      <c r="BR19" s="194">
        <v>2.96</v>
      </c>
      <c r="BS19" s="194">
        <v>0</v>
      </c>
      <c r="BT19" s="194">
        <v>2.96</v>
      </c>
      <c r="BU19" s="194">
        <v>0</v>
      </c>
      <c r="BV19" s="194">
        <v>0</v>
      </c>
      <c r="BW19" s="194">
        <v>0</v>
      </c>
      <c r="BX19" s="194">
        <v>0</v>
      </c>
      <c r="BY19" s="194">
        <v>0</v>
      </c>
      <c r="BZ19" s="194">
        <v>0</v>
      </c>
      <c r="CA19" s="194">
        <v>0</v>
      </c>
      <c r="CB19" s="194">
        <v>0</v>
      </c>
      <c r="CC19" s="194">
        <v>0</v>
      </c>
      <c r="CD19" s="194">
        <v>0</v>
      </c>
      <c r="CE19" s="194">
        <v>0</v>
      </c>
      <c r="CF19" s="194">
        <v>0</v>
      </c>
      <c r="CG19" s="194">
        <v>0</v>
      </c>
      <c r="CH19" s="194">
        <v>448.86</v>
      </c>
      <c r="CI19" s="194">
        <v>0</v>
      </c>
      <c r="CJ19" s="194">
        <v>0</v>
      </c>
      <c r="CK19" s="194">
        <v>448.86</v>
      </c>
      <c r="CL19" s="194">
        <v>0</v>
      </c>
      <c r="CM19" s="194">
        <v>0</v>
      </c>
      <c r="CN19" s="194">
        <v>0</v>
      </c>
      <c r="CO19" s="194">
        <v>0</v>
      </c>
      <c r="CP19" s="194">
        <v>0</v>
      </c>
      <c r="CQ19" s="194">
        <v>0</v>
      </c>
      <c r="CR19" s="194">
        <v>0</v>
      </c>
      <c r="CS19" s="194">
        <v>0</v>
      </c>
    </row>
    <row r="20" spans="1:97" x14ac:dyDescent="0.15">
      <c r="A20" s="190">
        <v>214</v>
      </c>
      <c r="B20" s="191" t="s">
        <v>1031</v>
      </c>
      <c r="C20" s="194">
        <v>1483</v>
      </c>
      <c r="D20" s="194">
        <v>742.36</v>
      </c>
      <c r="E20" s="194">
        <v>195.62</v>
      </c>
      <c r="F20" s="194">
        <v>124.79</v>
      </c>
      <c r="G20" s="194">
        <v>163.37</v>
      </c>
      <c r="H20" s="194">
        <v>93.45</v>
      </c>
      <c r="I20" s="194">
        <v>10.199999999999999</v>
      </c>
      <c r="J20" s="194">
        <v>85.33</v>
      </c>
      <c r="K20" s="194">
        <v>0</v>
      </c>
      <c r="L20" s="194">
        <v>69.59</v>
      </c>
      <c r="M20" s="194">
        <v>0</v>
      </c>
      <c r="N20" s="194">
        <v>561.59</v>
      </c>
      <c r="O20" s="194">
        <v>16.34</v>
      </c>
      <c r="P20" s="194">
        <v>13.13</v>
      </c>
      <c r="Q20" s="194">
        <v>2</v>
      </c>
      <c r="R20" s="194">
        <v>0.24</v>
      </c>
      <c r="S20" s="194">
        <v>6.4</v>
      </c>
      <c r="T20" s="194">
        <v>8.42</v>
      </c>
      <c r="U20" s="194">
        <v>4.82</v>
      </c>
      <c r="V20" s="194">
        <v>0</v>
      </c>
      <c r="W20" s="194">
        <v>26.24</v>
      </c>
      <c r="X20" s="194">
        <v>0.34</v>
      </c>
      <c r="Y20" s="194">
        <v>0</v>
      </c>
      <c r="Z20" s="194">
        <v>50.44</v>
      </c>
      <c r="AA20" s="194">
        <v>7.83</v>
      </c>
      <c r="AB20" s="194">
        <v>0</v>
      </c>
      <c r="AC20" s="194">
        <v>1.31</v>
      </c>
      <c r="AD20" s="194">
        <v>0</v>
      </c>
      <c r="AE20" s="194">
        <v>2.1800000000000002</v>
      </c>
      <c r="AF20" s="194">
        <v>0</v>
      </c>
      <c r="AG20" s="194">
        <v>0</v>
      </c>
      <c r="AH20" s="194">
        <v>274.88</v>
      </c>
      <c r="AI20" s="194">
        <v>1.47</v>
      </c>
      <c r="AJ20" s="194">
        <v>7.88</v>
      </c>
      <c r="AK20" s="194">
        <v>0.62</v>
      </c>
      <c r="AL20" s="194">
        <v>4.4000000000000004</v>
      </c>
      <c r="AM20" s="194">
        <v>5.67</v>
      </c>
      <c r="AN20" s="194">
        <v>0</v>
      </c>
      <c r="AO20" s="194">
        <v>126.99</v>
      </c>
      <c r="AP20" s="194">
        <v>164.72</v>
      </c>
      <c r="AQ20" s="194">
        <v>0</v>
      </c>
      <c r="AR20" s="194">
        <v>0</v>
      </c>
      <c r="AS20" s="194">
        <v>0</v>
      </c>
      <c r="AT20" s="194">
        <v>24.98</v>
      </c>
      <c r="AU20" s="194">
        <v>91.14</v>
      </c>
      <c r="AV20" s="194">
        <v>0</v>
      </c>
      <c r="AW20" s="194">
        <v>0</v>
      </c>
      <c r="AX20" s="194">
        <v>0</v>
      </c>
      <c r="AY20" s="194">
        <v>0.08</v>
      </c>
      <c r="AZ20" s="194">
        <v>0</v>
      </c>
      <c r="BA20" s="194">
        <v>47.86</v>
      </c>
      <c r="BB20" s="194">
        <v>0</v>
      </c>
      <c r="BC20" s="194">
        <v>0</v>
      </c>
      <c r="BD20" s="194">
        <v>0</v>
      </c>
      <c r="BE20" s="194">
        <v>0</v>
      </c>
      <c r="BF20" s="194">
        <v>0.65</v>
      </c>
      <c r="BG20" s="194">
        <v>0</v>
      </c>
      <c r="BH20" s="194">
        <v>0</v>
      </c>
      <c r="BI20" s="194">
        <v>0</v>
      </c>
      <c r="BJ20" s="194">
        <v>0</v>
      </c>
      <c r="BK20" s="194">
        <v>0</v>
      </c>
      <c r="BL20" s="194">
        <v>0</v>
      </c>
      <c r="BM20" s="194">
        <v>0</v>
      </c>
      <c r="BN20" s="194">
        <v>0</v>
      </c>
      <c r="BO20" s="194">
        <v>0</v>
      </c>
      <c r="BP20" s="194">
        <v>0</v>
      </c>
      <c r="BQ20" s="194">
        <v>0</v>
      </c>
      <c r="BR20" s="194">
        <v>14.33</v>
      </c>
      <c r="BS20" s="194">
        <v>0</v>
      </c>
      <c r="BT20" s="194">
        <v>14.33</v>
      </c>
      <c r="BU20" s="194">
        <v>0</v>
      </c>
      <c r="BV20" s="194">
        <v>0</v>
      </c>
      <c r="BW20" s="194">
        <v>0</v>
      </c>
      <c r="BX20" s="194">
        <v>0</v>
      </c>
      <c r="BY20" s="194">
        <v>0</v>
      </c>
      <c r="BZ20" s="194">
        <v>0</v>
      </c>
      <c r="CA20" s="194">
        <v>0</v>
      </c>
      <c r="CB20" s="194">
        <v>0</v>
      </c>
      <c r="CC20" s="194">
        <v>0</v>
      </c>
      <c r="CD20" s="194">
        <v>0</v>
      </c>
      <c r="CE20" s="194">
        <v>0</v>
      </c>
      <c r="CF20" s="194">
        <v>0</v>
      </c>
      <c r="CG20" s="194">
        <v>0</v>
      </c>
      <c r="CH20" s="194">
        <v>0</v>
      </c>
      <c r="CI20" s="194">
        <v>0</v>
      </c>
      <c r="CJ20" s="194">
        <v>0</v>
      </c>
      <c r="CK20" s="194">
        <v>0</v>
      </c>
      <c r="CL20" s="194">
        <v>0</v>
      </c>
      <c r="CM20" s="194">
        <v>0</v>
      </c>
      <c r="CN20" s="194">
        <v>0</v>
      </c>
      <c r="CO20" s="194">
        <v>0</v>
      </c>
      <c r="CP20" s="194">
        <v>0</v>
      </c>
      <c r="CQ20" s="194">
        <v>0</v>
      </c>
      <c r="CR20" s="194">
        <v>0</v>
      </c>
      <c r="CS20" s="194">
        <v>0</v>
      </c>
    </row>
    <row r="21" spans="1:97" x14ac:dyDescent="0.15">
      <c r="A21" s="190">
        <v>215</v>
      </c>
      <c r="B21" s="191" t="s">
        <v>1082</v>
      </c>
      <c r="C21" s="194">
        <v>2077</v>
      </c>
      <c r="D21" s="194">
        <v>296.83999999999997</v>
      </c>
      <c r="E21" s="194">
        <v>77.87</v>
      </c>
      <c r="F21" s="194">
        <v>89.56</v>
      </c>
      <c r="G21" s="194">
        <v>119.78</v>
      </c>
      <c r="H21" s="194">
        <v>1.53</v>
      </c>
      <c r="I21" s="194">
        <v>8.1</v>
      </c>
      <c r="J21" s="194">
        <v>0</v>
      </c>
      <c r="K21" s="194">
        <v>0</v>
      </c>
      <c r="L21" s="194">
        <v>0</v>
      </c>
      <c r="M21" s="194">
        <v>0</v>
      </c>
      <c r="N21" s="194">
        <v>170.12</v>
      </c>
      <c r="O21" s="194">
        <v>28.88</v>
      </c>
      <c r="P21" s="194">
        <v>15.54</v>
      </c>
      <c r="Q21" s="194">
        <v>0</v>
      </c>
      <c r="R21" s="194">
        <v>0</v>
      </c>
      <c r="S21" s="194">
        <v>0</v>
      </c>
      <c r="T21" s="194">
        <v>0</v>
      </c>
      <c r="U21" s="194">
        <v>0</v>
      </c>
      <c r="V21" s="194">
        <v>0</v>
      </c>
      <c r="W21" s="194">
        <v>0</v>
      </c>
      <c r="X21" s="194">
        <v>0.49</v>
      </c>
      <c r="Y21" s="194">
        <v>0</v>
      </c>
      <c r="Z21" s="194">
        <v>0</v>
      </c>
      <c r="AA21" s="194">
        <v>1.8</v>
      </c>
      <c r="AB21" s="194">
        <v>60</v>
      </c>
      <c r="AC21" s="194">
        <v>8.35</v>
      </c>
      <c r="AD21" s="194">
        <v>0</v>
      </c>
      <c r="AE21" s="194">
        <v>0</v>
      </c>
      <c r="AF21" s="194">
        <v>0</v>
      </c>
      <c r="AG21" s="194">
        <v>0</v>
      </c>
      <c r="AH21" s="194">
        <v>14.040000000000219</v>
      </c>
      <c r="AI21" s="194">
        <v>12.2</v>
      </c>
      <c r="AJ21" s="194">
        <v>4.4400000000000004</v>
      </c>
      <c r="AK21" s="194">
        <v>0</v>
      </c>
      <c r="AL21" s="194">
        <v>4.0999999999999996</v>
      </c>
      <c r="AM21" s="194">
        <v>20.28</v>
      </c>
      <c r="AN21" s="194">
        <v>0</v>
      </c>
      <c r="AO21" s="194">
        <v>0</v>
      </c>
      <c r="AP21" s="194">
        <v>19.68</v>
      </c>
      <c r="AQ21" s="194">
        <v>0</v>
      </c>
      <c r="AR21" s="194">
        <v>0</v>
      </c>
      <c r="AS21" s="194">
        <v>0</v>
      </c>
      <c r="AT21" s="194">
        <v>0</v>
      </c>
      <c r="AU21" s="194">
        <v>0</v>
      </c>
      <c r="AV21" s="194">
        <v>0</v>
      </c>
      <c r="AW21" s="194">
        <v>0</v>
      </c>
      <c r="AX21" s="194">
        <v>0</v>
      </c>
      <c r="AY21" s="194">
        <v>0</v>
      </c>
      <c r="AZ21" s="194">
        <v>0</v>
      </c>
      <c r="BA21" s="194">
        <v>19.22</v>
      </c>
      <c r="BB21" s="194">
        <v>0</v>
      </c>
      <c r="BC21" s="194">
        <v>0</v>
      </c>
      <c r="BD21" s="194">
        <v>0</v>
      </c>
      <c r="BE21" s="194">
        <v>0</v>
      </c>
      <c r="BF21" s="194">
        <v>0.46</v>
      </c>
      <c r="BG21" s="194">
        <v>0</v>
      </c>
      <c r="BH21" s="194">
        <v>0</v>
      </c>
      <c r="BI21" s="194">
        <v>0</v>
      </c>
      <c r="BJ21" s="194">
        <v>0</v>
      </c>
      <c r="BK21" s="194">
        <v>0</v>
      </c>
      <c r="BL21" s="194">
        <v>0</v>
      </c>
      <c r="BM21" s="194">
        <v>0</v>
      </c>
      <c r="BN21" s="194">
        <v>0</v>
      </c>
      <c r="BO21" s="194">
        <v>0</v>
      </c>
      <c r="BP21" s="194">
        <v>0</v>
      </c>
      <c r="BQ21" s="194">
        <v>0</v>
      </c>
      <c r="BR21" s="194">
        <v>0.26</v>
      </c>
      <c r="BS21" s="194">
        <v>0</v>
      </c>
      <c r="BT21" s="194">
        <v>0.26</v>
      </c>
      <c r="BU21" s="194">
        <v>0</v>
      </c>
      <c r="BV21" s="194">
        <v>0</v>
      </c>
      <c r="BW21" s="194">
        <v>0</v>
      </c>
      <c r="BX21" s="194">
        <v>0</v>
      </c>
      <c r="BY21" s="194">
        <v>0</v>
      </c>
      <c r="BZ21" s="194">
        <v>0</v>
      </c>
      <c r="CA21" s="194">
        <v>0</v>
      </c>
      <c r="CB21" s="194">
        <v>0</v>
      </c>
      <c r="CC21" s="194">
        <v>0</v>
      </c>
      <c r="CD21" s="194">
        <v>0</v>
      </c>
      <c r="CE21" s="194">
        <v>0</v>
      </c>
      <c r="CF21" s="194">
        <v>0</v>
      </c>
      <c r="CG21" s="194">
        <v>0</v>
      </c>
      <c r="CH21" s="194">
        <v>1590.11</v>
      </c>
      <c r="CI21" s="194">
        <v>1590.11</v>
      </c>
      <c r="CJ21" s="194">
        <v>0</v>
      </c>
      <c r="CK21" s="194">
        <v>0</v>
      </c>
      <c r="CL21" s="194">
        <v>0</v>
      </c>
      <c r="CM21" s="194">
        <v>0</v>
      </c>
      <c r="CN21" s="194">
        <v>0</v>
      </c>
      <c r="CO21" s="194">
        <v>0</v>
      </c>
      <c r="CP21" s="194">
        <v>0</v>
      </c>
      <c r="CQ21" s="194">
        <v>0</v>
      </c>
      <c r="CR21" s="194">
        <v>0</v>
      </c>
      <c r="CS21" s="194">
        <v>0</v>
      </c>
    </row>
    <row r="22" spans="1:97" x14ac:dyDescent="0.15">
      <c r="A22" s="190">
        <v>216</v>
      </c>
      <c r="B22" s="191" t="s">
        <v>1136</v>
      </c>
      <c r="C22" s="194">
        <v>2088</v>
      </c>
      <c r="D22" s="194">
        <v>129.05000000000001</v>
      </c>
      <c r="E22" s="194">
        <v>36.43</v>
      </c>
      <c r="F22" s="194">
        <v>36.35</v>
      </c>
      <c r="G22" s="194">
        <v>53.33</v>
      </c>
      <c r="H22" s="194">
        <v>0</v>
      </c>
      <c r="I22" s="194">
        <v>2.94</v>
      </c>
      <c r="J22" s="194">
        <v>0</v>
      </c>
      <c r="K22" s="194">
        <v>0</v>
      </c>
      <c r="L22" s="194">
        <v>0</v>
      </c>
      <c r="M22" s="194">
        <v>0</v>
      </c>
      <c r="N22" s="194">
        <v>1003.98</v>
      </c>
      <c r="O22" s="194">
        <v>73.33</v>
      </c>
      <c r="P22" s="194">
        <v>0</v>
      </c>
      <c r="Q22" s="194">
        <v>2</v>
      </c>
      <c r="R22" s="194">
        <v>0</v>
      </c>
      <c r="S22" s="194">
        <v>0.86</v>
      </c>
      <c r="T22" s="194">
        <v>1.57</v>
      </c>
      <c r="U22" s="194">
        <v>1.46</v>
      </c>
      <c r="V22" s="194">
        <v>0</v>
      </c>
      <c r="W22" s="194">
        <v>0</v>
      </c>
      <c r="X22" s="194">
        <v>4.4000000000000004</v>
      </c>
      <c r="Y22" s="194">
        <v>3.28</v>
      </c>
      <c r="Z22" s="194">
        <v>503.29</v>
      </c>
      <c r="AA22" s="194">
        <v>0</v>
      </c>
      <c r="AB22" s="194">
        <v>0</v>
      </c>
      <c r="AC22" s="194">
        <v>1.22</v>
      </c>
      <c r="AD22" s="194">
        <v>0</v>
      </c>
      <c r="AE22" s="194">
        <v>0</v>
      </c>
      <c r="AF22" s="194">
        <v>0</v>
      </c>
      <c r="AG22" s="194">
        <v>0</v>
      </c>
      <c r="AH22" s="194">
        <v>339.2</v>
      </c>
      <c r="AI22" s="194">
        <v>0</v>
      </c>
      <c r="AJ22" s="194">
        <v>0</v>
      </c>
      <c r="AK22" s="194">
        <v>0</v>
      </c>
      <c r="AL22" s="194">
        <v>2.19</v>
      </c>
      <c r="AM22" s="194">
        <v>8.08</v>
      </c>
      <c r="AN22" s="194">
        <v>0</v>
      </c>
      <c r="AO22" s="194">
        <v>63.1099999999999</v>
      </c>
      <c r="AP22" s="194">
        <v>7.46</v>
      </c>
      <c r="AQ22" s="194">
        <v>0</v>
      </c>
      <c r="AR22" s="194">
        <v>0</v>
      </c>
      <c r="AS22" s="194">
        <v>0</v>
      </c>
      <c r="AT22" s="194">
        <v>0</v>
      </c>
      <c r="AU22" s="194">
        <v>0</v>
      </c>
      <c r="AV22" s="194">
        <v>0</v>
      </c>
      <c r="AW22" s="194">
        <v>0</v>
      </c>
      <c r="AX22" s="194">
        <v>0</v>
      </c>
      <c r="AY22" s="194">
        <v>0</v>
      </c>
      <c r="AZ22" s="194">
        <v>0</v>
      </c>
      <c r="BA22" s="194">
        <v>7.46</v>
      </c>
      <c r="BB22" s="194">
        <v>0</v>
      </c>
      <c r="BC22" s="194">
        <v>0</v>
      </c>
      <c r="BD22" s="194">
        <v>0</v>
      </c>
      <c r="BE22" s="194">
        <v>0</v>
      </c>
      <c r="BF22" s="194">
        <v>0</v>
      </c>
      <c r="BG22" s="194">
        <v>0</v>
      </c>
      <c r="BH22" s="194">
        <v>0</v>
      </c>
      <c r="BI22" s="194">
        <v>0</v>
      </c>
      <c r="BJ22" s="194">
        <v>0</v>
      </c>
      <c r="BK22" s="194">
        <v>0</v>
      </c>
      <c r="BL22" s="194">
        <v>0</v>
      </c>
      <c r="BM22" s="194">
        <v>0</v>
      </c>
      <c r="BN22" s="194">
        <v>0</v>
      </c>
      <c r="BO22" s="194">
        <v>0</v>
      </c>
      <c r="BP22" s="194">
        <v>0</v>
      </c>
      <c r="BQ22" s="194">
        <v>0</v>
      </c>
      <c r="BR22" s="194">
        <v>56.93</v>
      </c>
      <c r="BS22" s="194">
        <v>0</v>
      </c>
      <c r="BT22" s="194">
        <v>56.93</v>
      </c>
      <c r="BU22" s="194">
        <v>0</v>
      </c>
      <c r="BV22" s="194">
        <v>0</v>
      </c>
      <c r="BW22" s="194">
        <v>0</v>
      </c>
      <c r="BX22" s="194">
        <v>0</v>
      </c>
      <c r="BY22" s="194">
        <v>0</v>
      </c>
      <c r="BZ22" s="194">
        <v>0</v>
      </c>
      <c r="CA22" s="194">
        <v>0</v>
      </c>
      <c r="CB22" s="194">
        <v>0</v>
      </c>
      <c r="CC22" s="194">
        <v>0</v>
      </c>
      <c r="CD22" s="194">
        <v>0</v>
      </c>
      <c r="CE22" s="194">
        <v>0</v>
      </c>
      <c r="CF22" s="194">
        <v>0</v>
      </c>
      <c r="CG22" s="194">
        <v>0</v>
      </c>
      <c r="CH22" s="194">
        <v>890.58</v>
      </c>
      <c r="CI22" s="194">
        <v>890.58</v>
      </c>
      <c r="CJ22" s="194">
        <v>0</v>
      </c>
      <c r="CK22" s="194">
        <v>0</v>
      </c>
      <c r="CL22" s="194">
        <v>0</v>
      </c>
      <c r="CM22" s="194">
        <v>0</v>
      </c>
      <c r="CN22" s="194">
        <v>0</v>
      </c>
      <c r="CO22" s="194">
        <v>0</v>
      </c>
      <c r="CP22" s="194">
        <v>0</v>
      </c>
      <c r="CQ22" s="194">
        <v>0</v>
      </c>
      <c r="CR22" s="194">
        <v>0</v>
      </c>
      <c r="CS22" s="194">
        <v>0</v>
      </c>
    </row>
    <row r="23" spans="1:97" x14ac:dyDescent="0.15">
      <c r="A23" s="190">
        <v>217</v>
      </c>
      <c r="B23" s="191" t="s">
        <v>1153</v>
      </c>
      <c r="C23" s="194">
        <v>24</v>
      </c>
      <c r="D23" s="194">
        <v>0</v>
      </c>
      <c r="E23" s="194">
        <v>0</v>
      </c>
      <c r="F23" s="194">
        <v>0</v>
      </c>
      <c r="G23" s="194">
        <v>0</v>
      </c>
      <c r="H23" s="194">
        <v>0</v>
      </c>
      <c r="I23" s="194">
        <v>0</v>
      </c>
      <c r="J23" s="194">
        <v>0</v>
      </c>
      <c r="K23" s="194">
        <v>0</v>
      </c>
      <c r="L23" s="194">
        <v>0</v>
      </c>
      <c r="M23" s="194">
        <v>0</v>
      </c>
      <c r="N23" s="194">
        <v>19.489999999999998</v>
      </c>
      <c r="O23" s="194">
        <v>15</v>
      </c>
      <c r="P23" s="194">
        <v>0</v>
      </c>
      <c r="Q23" s="194">
        <v>0</v>
      </c>
      <c r="R23" s="194">
        <v>0</v>
      </c>
      <c r="S23" s="194">
        <v>0</v>
      </c>
      <c r="T23" s="194">
        <v>0</v>
      </c>
      <c r="U23" s="194">
        <v>0</v>
      </c>
      <c r="V23" s="194">
        <v>0</v>
      </c>
      <c r="W23" s="194">
        <v>0</v>
      </c>
      <c r="X23" s="194">
        <v>0</v>
      </c>
      <c r="Y23" s="194">
        <v>0</v>
      </c>
      <c r="Z23" s="194">
        <v>0</v>
      </c>
      <c r="AA23" s="194">
        <v>0</v>
      </c>
      <c r="AB23" s="194">
        <v>0</v>
      </c>
      <c r="AC23" s="194">
        <v>0</v>
      </c>
      <c r="AD23" s="194">
        <v>0</v>
      </c>
      <c r="AE23" s="194">
        <v>0</v>
      </c>
      <c r="AF23" s="194">
        <v>0</v>
      </c>
      <c r="AG23" s="194">
        <v>0</v>
      </c>
      <c r="AH23" s="194">
        <v>0</v>
      </c>
      <c r="AI23" s="194">
        <v>0</v>
      </c>
      <c r="AJ23" s="194">
        <v>0</v>
      </c>
      <c r="AK23" s="194">
        <v>0</v>
      </c>
      <c r="AL23" s="194">
        <v>0</v>
      </c>
      <c r="AM23" s="194">
        <v>0</v>
      </c>
      <c r="AN23" s="194">
        <v>0</v>
      </c>
      <c r="AO23" s="194">
        <v>4.49</v>
      </c>
      <c r="AP23" s="194">
        <v>0</v>
      </c>
      <c r="AQ23" s="194">
        <v>0</v>
      </c>
      <c r="AR23" s="194">
        <v>0</v>
      </c>
      <c r="AS23" s="194">
        <v>0</v>
      </c>
      <c r="AT23" s="194">
        <v>0</v>
      </c>
      <c r="AU23" s="194">
        <v>0</v>
      </c>
      <c r="AV23" s="194">
        <v>0</v>
      </c>
      <c r="AW23" s="194">
        <v>0</v>
      </c>
      <c r="AX23" s="194">
        <v>0</v>
      </c>
      <c r="AY23" s="194">
        <v>0</v>
      </c>
      <c r="AZ23" s="194">
        <v>0</v>
      </c>
      <c r="BA23" s="194">
        <v>0</v>
      </c>
      <c r="BB23" s="194">
        <v>0</v>
      </c>
      <c r="BC23" s="194">
        <v>0</v>
      </c>
      <c r="BD23" s="194">
        <v>0</v>
      </c>
      <c r="BE23" s="194">
        <v>0</v>
      </c>
      <c r="BF23" s="194">
        <v>0</v>
      </c>
      <c r="BG23" s="194">
        <v>0</v>
      </c>
      <c r="BH23" s="194">
        <v>0</v>
      </c>
      <c r="BI23" s="194">
        <v>0</v>
      </c>
      <c r="BJ23" s="194">
        <v>0</v>
      </c>
      <c r="BK23" s="194">
        <v>0</v>
      </c>
      <c r="BL23" s="194">
        <v>0</v>
      </c>
      <c r="BM23" s="194">
        <v>0</v>
      </c>
      <c r="BN23" s="194">
        <v>0</v>
      </c>
      <c r="BO23" s="194">
        <v>0</v>
      </c>
      <c r="BP23" s="194">
        <v>0</v>
      </c>
      <c r="BQ23" s="194">
        <v>0</v>
      </c>
      <c r="BR23" s="194">
        <v>4.51</v>
      </c>
      <c r="BS23" s="194">
        <v>0</v>
      </c>
      <c r="BT23" s="194">
        <v>4.51</v>
      </c>
      <c r="BU23" s="194">
        <v>0</v>
      </c>
      <c r="BV23" s="194">
        <v>0</v>
      </c>
      <c r="BW23" s="194">
        <v>0</v>
      </c>
      <c r="BX23" s="194">
        <v>0</v>
      </c>
      <c r="BY23" s="194">
        <v>0</v>
      </c>
      <c r="BZ23" s="194">
        <v>0</v>
      </c>
      <c r="CA23" s="194">
        <v>0</v>
      </c>
      <c r="CB23" s="194">
        <v>0</v>
      </c>
      <c r="CC23" s="194">
        <v>0</v>
      </c>
      <c r="CD23" s="194">
        <v>0</v>
      </c>
      <c r="CE23" s="194">
        <v>0</v>
      </c>
      <c r="CF23" s="194">
        <v>0</v>
      </c>
      <c r="CG23" s="194">
        <v>0</v>
      </c>
      <c r="CH23" s="194">
        <v>0</v>
      </c>
      <c r="CI23" s="194">
        <v>0</v>
      </c>
      <c r="CJ23" s="194">
        <v>0</v>
      </c>
      <c r="CK23" s="194">
        <v>0</v>
      </c>
      <c r="CL23" s="194">
        <v>0</v>
      </c>
      <c r="CM23" s="194">
        <v>0</v>
      </c>
      <c r="CN23" s="194">
        <v>0</v>
      </c>
      <c r="CO23" s="194">
        <v>0</v>
      </c>
      <c r="CP23" s="194">
        <v>0</v>
      </c>
      <c r="CQ23" s="194">
        <v>0</v>
      </c>
      <c r="CR23" s="194">
        <v>0</v>
      </c>
      <c r="CS23" s="194">
        <v>0</v>
      </c>
    </row>
    <row r="24" spans="1:97" x14ac:dyDescent="0.15">
      <c r="A24" s="190">
        <v>220</v>
      </c>
      <c r="B24" s="191" t="s">
        <v>1187</v>
      </c>
      <c r="C24" s="194">
        <v>2180</v>
      </c>
      <c r="D24" s="194">
        <v>1587.03</v>
      </c>
      <c r="E24" s="194">
        <v>498.86</v>
      </c>
      <c r="F24" s="194">
        <v>393.68</v>
      </c>
      <c r="G24" s="194">
        <v>530.98</v>
      </c>
      <c r="H24" s="194">
        <v>6.2599999999999909</v>
      </c>
      <c r="I24" s="194">
        <v>52.02</v>
      </c>
      <c r="J24" s="194">
        <v>105.23</v>
      </c>
      <c r="K24" s="194">
        <v>0</v>
      </c>
      <c r="L24" s="194">
        <v>0</v>
      </c>
      <c r="M24" s="194">
        <v>0</v>
      </c>
      <c r="N24" s="194">
        <v>380.25</v>
      </c>
      <c r="O24" s="194">
        <v>62.54</v>
      </c>
      <c r="P24" s="194">
        <v>1.21</v>
      </c>
      <c r="Q24" s="194">
        <v>0</v>
      </c>
      <c r="R24" s="194">
        <v>0</v>
      </c>
      <c r="S24" s="194">
        <v>1.18</v>
      </c>
      <c r="T24" s="194">
        <v>7.49</v>
      </c>
      <c r="U24" s="194">
        <v>8.49</v>
      </c>
      <c r="V24" s="194">
        <v>0</v>
      </c>
      <c r="W24" s="194">
        <v>0</v>
      </c>
      <c r="X24" s="194">
        <v>2.4500000000000002</v>
      </c>
      <c r="Y24" s="194">
        <v>0</v>
      </c>
      <c r="Z24" s="194">
        <v>5.43</v>
      </c>
      <c r="AA24" s="194">
        <v>0</v>
      </c>
      <c r="AB24" s="194">
        <v>0</v>
      </c>
      <c r="AC24" s="194">
        <v>0.8</v>
      </c>
      <c r="AD24" s="194">
        <v>1.5</v>
      </c>
      <c r="AE24" s="194">
        <v>0</v>
      </c>
      <c r="AF24" s="194">
        <v>0</v>
      </c>
      <c r="AG24" s="194">
        <v>0</v>
      </c>
      <c r="AH24" s="194">
        <v>70.400000000000006</v>
      </c>
      <c r="AI24" s="194">
        <v>0</v>
      </c>
      <c r="AJ24" s="194">
        <v>27.58</v>
      </c>
      <c r="AK24" s="194">
        <v>17.940000000000001</v>
      </c>
      <c r="AL24" s="194">
        <v>16.63</v>
      </c>
      <c r="AM24" s="194">
        <v>152.59</v>
      </c>
      <c r="AN24" s="194">
        <v>0</v>
      </c>
      <c r="AO24" s="194">
        <v>4.03</v>
      </c>
      <c r="AP24" s="194">
        <v>180.52</v>
      </c>
      <c r="AQ24" s="194">
        <v>0</v>
      </c>
      <c r="AR24" s="194">
        <v>0</v>
      </c>
      <c r="AS24" s="194">
        <v>0</v>
      </c>
      <c r="AT24" s="194">
        <v>0.91</v>
      </c>
      <c r="AU24" s="194">
        <v>28.18</v>
      </c>
      <c r="AV24" s="194">
        <v>0</v>
      </c>
      <c r="AW24" s="194">
        <v>23.24</v>
      </c>
      <c r="AX24" s="194">
        <v>0</v>
      </c>
      <c r="AY24" s="194">
        <v>0</v>
      </c>
      <c r="AZ24" s="194">
        <v>0</v>
      </c>
      <c r="BA24" s="194">
        <v>126.5</v>
      </c>
      <c r="BB24" s="194">
        <v>0</v>
      </c>
      <c r="BC24" s="194">
        <v>0</v>
      </c>
      <c r="BD24" s="194">
        <v>0</v>
      </c>
      <c r="BE24" s="194">
        <v>0</v>
      </c>
      <c r="BF24" s="194">
        <v>1.69</v>
      </c>
      <c r="BG24" s="194">
        <v>0</v>
      </c>
      <c r="BH24" s="194">
        <v>0</v>
      </c>
      <c r="BI24" s="194">
        <v>0</v>
      </c>
      <c r="BJ24" s="194">
        <v>0</v>
      </c>
      <c r="BK24" s="194">
        <v>0</v>
      </c>
      <c r="BL24" s="194">
        <v>0</v>
      </c>
      <c r="BM24" s="194">
        <v>0</v>
      </c>
      <c r="BN24" s="194">
        <v>0</v>
      </c>
      <c r="BO24" s="194">
        <v>0</v>
      </c>
      <c r="BP24" s="194">
        <v>0</v>
      </c>
      <c r="BQ24" s="194">
        <v>0</v>
      </c>
      <c r="BR24" s="194">
        <v>32.200000000000003</v>
      </c>
      <c r="BS24" s="194">
        <v>0</v>
      </c>
      <c r="BT24" s="194">
        <v>19.2</v>
      </c>
      <c r="BU24" s="194">
        <v>0</v>
      </c>
      <c r="BV24" s="194">
        <v>0</v>
      </c>
      <c r="BW24" s="194">
        <v>0</v>
      </c>
      <c r="BX24" s="194">
        <v>0</v>
      </c>
      <c r="BY24" s="194">
        <v>0</v>
      </c>
      <c r="BZ24" s="194">
        <v>0</v>
      </c>
      <c r="CA24" s="194">
        <v>0</v>
      </c>
      <c r="CB24" s="194">
        <v>0</v>
      </c>
      <c r="CC24" s="194">
        <v>13</v>
      </c>
      <c r="CD24" s="194">
        <v>0</v>
      </c>
      <c r="CE24" s="194">
        <v>0</v>
      </c>
      <c r="CF24" s="194">
        <v>0</v>
      </c>
      <c r="CG24" s="194">
        <v>0</v>
      </c>
      <c r="CH24" s="194">
        <v>0</v>
      </c>
      <c r="CI24" s="194">
        <v>0</v>
      </c>
      <c r="CJ24" s="194">
        <v>0</v>
      </c>
      <c r="CK24" s="194">
        <v>0</v>
      </c>
      <c r="CL24" s="194">
        <v>0</v>
      </c>
      <c r="CM24" s="194">
        <v>0</v>
      </c>
      <c r="CN24" s="194">
        <v>0</v>
      </c>
      <c r="CO24" s="194">
        <v>0</v>
      </c>
      <c r="CP24" s="194">
        <v>0</v>
      </c>
      <c r="CQ24" s="194">
        <v>0</v>
      </c>
      <c r="CR24" s="194">
        <v>0</v>
      </c>
      <c r="CS24" s="194">
        <v>0</v>
      </c>
    </row>
    <row r="25" spans="1:97" x14ac:dyDescent="0.15">
      <c r="A25" s="190">
        <v>232</v>
      </c>
      <c r="B25" s="191" t="s">
        <v>1314</v>
      </c>
      <c r="C25" s="195">
        <v>454</v>
      </c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>
        <v>454</v>
      </c>
      <c r="O25" s="195"/>
      <c r="P25" s="195"/>
      <c r="Q25" s="195"/>
      <c r="R25" s="195"/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  <c r="AM25" s="195"/>
      <c r="AN25" s="195"/>
      <c r="AO25" s="195">
        <v>454</v>
      </c>
      <c r="AP25" s="195"/>
      <c r="AQ25" s="195"/>
      <c r="AR25" s="195"/>
      <c r="AS25" s="195"/>
      <c r="AT25" s="195"/>
      <c r="AU25" s="195"/>
      <c r="AV25" s="195"/>
      <c r="AW25" s="195"/>
      <c r="AX25" s="195"/>
      <c r="AY25" s="195"/>
      <c r="AZ25" s="195"/>
      <c r="BA25" s="195"/>
      <c r="BB25" s="195"/>
      <c r="BC25" s="195"/>
      <c r="BD25" s="195"/>
      <c r="BE25" s="195"/>
      <c r="BF25" s="195"/>
      <c r="BG25" s="195"/>
      <c r="BH25" s="195"/>
      <c r="BI25" s="195"/>
      <c r="BJ25" s="195"/>
      <c r="BK25" s="195"/>
      <c r="BL25" s="195"/>
      <c r="BM25" s="195"/>
      <c r="BN25" s="195"/>
      <c r="BO25" s="195"/>
      <c r="BP25" s="195"/>
      <c r="BQ25" s="195"/>
      <c r="BR25" s="195"/>
      <c r="BS25" s="195"/>
      <c r="BT25" s="195"/>
      <c r="BU25" s="195"/>
      <c r="BV25" s="195"/>
      <c r="BW25" s="195"/>
      <c r="BX25" s="195"/>
      <c r="BY25" s="195"/>
      <c r="BZ25" s="195"/>
      <c r="CA25" s="195"/>
      <c r="CB25" s="195"/>
      <c r="CC25" s="195"/>
      <c r="CD25" s="195"/>
      <c r="CE25" s="195"/>
      <c r="CF25" s="195"/>
      <c r="CG25" s="195"/>
      <c r="CH25" s="195"/>
      <c r="CI25" s="195"/>
      <c r="CJ25" s="195"/>
      <c r="CK25" s="195"/>
      <c r="CL25" s="195"/>
      <c r="CM25" s="195"/>
      <c r="CN25" s="195"/>
      <c r="CO25" s="195"/>
      <c r="CP25" s="195"/>
      <c r="CQ25" s="195"/>
      <c r="CR25" s="195"/>
      <c r="CS25" s="195"/>
    </row>
    <row r="26" spans="1:97" x14ac:dyDescent="0.15">
      <c r="A26" s="196"/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6"/>
      <c r="N26" s="196"/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196"/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96"/>
      <c r="BD26" s="196"/>
      <c r="BE26" s="196"/>
      <c r="BF26" s="196"/>
      <c r="BG26" s="196"/>
      <c r="BH26" s="196"/>
      <c r="BI26" s="196"/>
      <c r="BJ26" s="196"/>
      <c r="BK26" s="196"/>
      <c r="BL26" s="196"/>
      <c r="BM26" s="196"/>
      <c r="BN26" s="196"/>
      <c r="BO26" s="196"/>
      <c r="BP26" s="196"/>
      <c r="BQ26" s="196"/>
      <c r="BR26" s="196"/>
      <c r="BS26" s="196"/>
      <c r="BT26" s="196"/>
      <c r="BU26" s="196"/>
      <c r="BV26" s="196"/>
      <c r="BW26" s="196"/>
      <c r="BX26" s="196"/>
      <c r="BY26" s="196"/>
      <c r="BZ26" s="196"/>
      <c r="CA26" s="196"/>
      <c r="CB26" s="196"/>
      <c r="CC26" s="196"/>
      <c r="CD26" s="196"/>
      <c r="CE26" s="196"/>
      <c r="CF26" s="196"/>
      <c r="CG26" s="196"/>
      <c r="CH26" s="196"/>
      <c r="CI26" s="196"/>
      <c r="CJ26" s="196"/>
      <c r="CK26" s="196"/>
      <c r="CL26" s="196"/>
      <c r="CM26" s="196"/>
      <c r="CN26" s="196"/>
      <c r="CO26" s="196"/>
      <c r="CP26" s="196"/>
      <c r="CQ26" s="196"/>
      <c r="CR26" s="196"/>
      <c r="CS26" s="196"/>
    </row>
    <row r="27" spans="1:97" x14ac:dyDescent="0.15">
      <c r="A27" s="196"/>
      <c r="B27" s="196"/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6"/>
      <c r="AO27" s="196"/>
      <c r="AP27" s="196"/>
      <c r="AQ27" s="196"/>
      <c r="AR27" s="196"/>
      <c r="AS27" s="196"/>
      <c r="AT27" s="196"/>
      <c r="AU27" s="196"/>
      <c r="AV27" s="196"/>
      <c r="AW27" s="196"/>
      <c r="AX27" s="196"/>
      <c r="AY27" s="196"/>
      <c r="AZ27" s="196"/>
      <c r="BA27" s="196"/>
      <c r="BB27" s="196"/>
      <c r="BC27" s="196"/>
      <c r="BD27" s="196"/>
      <c r="BE27" s="196"/>
      <c r="BF27" s="196"/>
      <c r="BG27" s="196"/>
      <c r="BH27" s="196"/>
      <c r="BI27" s="196"/>
      <c r="BJ27" s="196"/>
      <c r="BK27" s="196"/>
      <c r="BL27" s="196"/>
      <c r="BM27" s="196"/>
      <c r="BN27" s="196"/>
      <c r="BO27" s="196"/>
      <c r="BP27" s="196"/>
      <c r="BQ27" s="196"/>
      <c r="BR27" s="196"/>
      <c r="BS27" s="196"/>
      <c r="BT27" s="196"/>
      <c r="BU27" s="196"/>
      <c r="BV27" s="196"/>
      <c r="BW27" s="196"/>
      <c r="BX27" s="196"/>
      <c r="BY27" s="196"/>
      <c r="BZ27" s="196"/>
      <c r="CA27" s="196"/>
      <c r="CB27" s="196"/>
      <c r="CC27" s="196"/>
      <c r="CD27" s="196"/>
      <c r="CE27" s="196"/>
      <c r="CF27" s="196"/>
      <c r="CG27" s="196"/>
      <c r="CH27" s="196"/>
      <c r="CI27" s="196"/>
      <c r="CJ27" s="196"/>
      <c r="CK27" s="196"/>
      <c r="CL27" s="196"/>
      <c r="CM27" s="196"/>
      <c r="CN27" s="196"/>
      <c r="CO27" s="196"/>
      <c r="CP27" s="196"/>
      <c r="CQ27" s="196"/>
      <c r="CR27" s="196"/>
      <c r="CS27" s="196"/>
    </row>
    <row r="28" spans="1:97" x14ac:dyDescent="0.15">
      <c r="A28" s="196"/>
      <c r="B28" s="196"/>
      <c r="C28" s="196"/>
      <c r="D28" s="196"/>
      <c r="E28" s="196"/>
      <c r="F28" s="196"/>
      <c r="G28" s="196"/>
      <c r="H28" s="196"/>
      <c r="I28" s="196"/>
      <c r="J28" s="196"/>
      <c r="K28" s="196"/>
      <c r="L28" s="196"/>
      <c r="M28" s="196"/>
      <c r="N28" s="196"/>
      <c r="O28" s="196"/>
      <c r="P28" s="196"/>
      <c r="Q28" s="196"/>
      <c r="R28" s="196"/>
      <c r="S28" s="196"/>
      <c r="T28" s="196"/>
      <c r="U28" s="196"/>
      <c r="V28" s="196"/>
      <c r="W28" s="196"/>
      <c r="X28" s="196"/>
      <c r="Y28" s="196"/>
      <c r="Z28" s="196"/>
      <c r="AA28" s="196"/>
      <c r="AB28" s="196"/>
      <c r="AC28" s="196"/>
      <c r="AD28" s="196"/>
      <c r="AE28" s="196"/>
      <c r="AF28" s="196"/>
      <c r="AG28" s="196"/>
      <c r="AH28" s="196"/>
      <c r="AI28" s="196"/>
      <c r="AJ28" s="196"/>
      <c r="AK28" s="196"/>
      <c r="AL28" s="196"/>
      <c r="AM28" s="196"/>
      <c r="AN28" s="196"/>
      <c r="AO28" s="196"/>
      <c r="AP28" s="196"/>
      <c r="AQ28" s="196"/>
      <c r="AR28" s="196"/>
      <c r="AS28" s="196"/>
      <c r="AT28" s="196"/>
      <c r="AU28" s="196"/>
      <c r="AV28" s="196"/>
      <c r="AW28" s="196"/>
      <c r="AX28" s="196"/>
      <c r="AY28" s="196"/>
      <c r="AZ28" s="196"/>
      <c r="BA28" s="196"/>
      <c r="BB28" s="196"/>
      <c r="BC28" s="196"/>
      <c r="BD28" s="196"/>
      <c r="BE28" s="196"/>
      <c r="BF28" s="196"/>
      <c r="BG28" s="196"/>
      <c r="BH28" s="196"/>
      <c r="BI28" s="196"/>
      <c r="BJ28" s="196"/>
      <c r="BK28" s="196"/>
      <c r="BL28" s="196"/>
      <c r="BM28" s="196"/>
      <c r="BN28" s="196"/>
      <c r="BO28" s="196"/>
      <c r="BP28" s="196"/>
      <c r="BQ28" s="196"/>
      <c r="BR28" s="196"/>
      <c r="BS28" s="196"/>
      <c r="BT28" s="196"/>
      <c r="BU28" s="196"/>
      <c r="BV28" s="196"/>
      <c r="BW28" s="196"/>
      <c r="BX28" s="196"/>
      <c r="BY28" s="196"/>
      <c r="BZ28" s="196"/>
      <c r="CA28" s="196"/>
      <c r="CB28" s="196"/>
      <c r="CC28" s="196"/>
      <c r="CD28" s="196"/>
      <c r="CE28" s="196"/>
      <c r="CF28" s="196"/>
      <c r="CG28" s="196"/>
      <c r="CH28" s="196"/>
      <c r="CI28" s="196"/>
      <c r="CJ28" s="196"/>
      <c r="CK28" s="196"/>
      <c r="CL28" s="196"/>
      <c r="CM28" s="196"/>
      <c r="CN28" s="196"/>
      <c r="CO28" s="196"/>
      <c r="CP28" s="196"/>
      <c r="CQ28" s="196"/>
      <c r="CR28" s="196"/>
      <c r="CS28" s="196"/>
    </row>
    <row r="29" spans="1:97" ht="22.5" customHeight="1" x14ac:dyDescent="0.15">
      <c r="A29" s="235" t="s">
        <v>1326</v>
      </c>
      <c r="B29" s="236"/>
      <c r="C29" s="197">
        <f>SUM(C9:C25)</f>
        <v>361024</v>
      </c>
      <c r="D29" s="197">
        <f t="shared" ref="D29:BO29" si="0">SUM(D9:D25)</f>
        <v>103706.64</v>
      </c>
      <c r="E29" s="197">
        <f t="shared" si="0"/>
        <v>32901.289999999994</v>
      </c>
      <c r="F29" s="197">
        <f t="shared" si="0"/>
        <v>27831.410000000007</v>
      </c>
      <c r="G29" s="197">
        <f t="shared" si="0"/>
        <v>20068.099999999999</v>
      </c>
      <c r="H29" s="197">
        <f t="shared" si="0"/>
        <v>10214.220000000001</v>
      </c>
      <c r="I29" s="197">
        <f t="shared" si="0"/>
        <v>1545.0800000000002</v>
      </c>
      <c r="J29" s="197">
        <f t="shared" si="0"/>
        <v>9930.8599999999988</v>
      </c>
      <c r="K29" s="197">
        <f t="shared" si="0"/>
        <v>770.91</v>
      </c>
      <c r="L29" s="197">
        <f t="shared" si="0"/>
        <v>259.39999999999998</v>
      </c>
      <c r="M29" s="197">
        <f t="shared" si="0"/>
        <v>185.43</v>
      </c>
      <c r="N29" s="197">
        <f t="shared" si="0"/>
        <v>186088.87</v>
      </c>
      <c r="O29" s="197">
        <f t="shared" si="0"/>
        <v>14026.92</v>
      </c>
      <c r="P29" s="197">
        <f t="shared" si="0"/>
        <v>2163.2199999999998</v>
      </c>
      <c r="Q29" s="197">
        <f t="shared" si="0"/>
        <v>404.91999999999996</v>
      </c>
      <c r="R29" s="197">
        <f t="shared" si="0"/>
        <v>56.290000000000006</v>
      </c>
      <c r="S29" s="197">
        <f t="shared" si="0"/>
        <v>1813.13</v>
      </c>
      <c r="T29" s="197">
        <f t="shared" si="0"/>
        <v>2035.6400000000003</v>
      </c>
      <c r="U29" s="197">
        <f t="shared" si="0"/>
        <v>1121.8599999999999</v>
      </c>
      <c r="V29" s="197">
        <f t="shared" si="0"/>
        <v>152.53</v>
      </c>
      <c r="W29" s="197">
        <f t="shared" si="0"/>
        <v>939.76999999999987</v>
      </c>
      <c r="X29" s="197">
        <f t="shared" si="0"/>
        <v>575.82000000000005</v>
      </c>
      <c r="Y29" s="197">
        <f t="shared" si="0"/>
        <v>3.28</v>
      </c>
      <c r="Z29" s="197">
        <f t="shared" si="0"/>
        <v>8672.58</v>
      </c>
      <c r="AA29" s="197">
        <f t="shared" si="0"/>
        <v>1391.24</v>
      </c>
      <c r="AB29" s="197">
        <f t="shared" si="0"/>
        <v>386.66999999999996</v>
      </c>
      <c r="AC29" s="197">
        <f t="shared" si="0"/>
        <v>1015.6500000000001</v>
      </c>
      <c r="AD29" s="197">
        <f t="shared" si="0"/>
        <v>15.46</v>
      </c>
      <c r="AE29" s="197">
        <f t="shared" si="0"/>
        <v>11236.77</v>
      </c>
      <c r="AF29" s="197">
        <f t="shared" si="0"/>
        <v>55.76</v>
      </c>
      <c r="AG29" s="197">
        <f t="shared" si="0"/>
        <v>0</v>
      </c>
      <c r="AH29" s="197">
        <f t="shared" si="0"/>
        <v>26250.080000000005</v>
      </c>
      <c r="AI29" s="197">
        <f t="shared" si="0"/>
        <v>3615.02</v>
      </c>
      <c r="AJ29" s="197">
        <f t="shared" si="0"/>
        <v>1146.79</v>
      </c>
      <c r="AK29" s="197">
        <f t="shared" si="0"/>
        <v>122.35000000000001</v>
      </c>
      <c r="AL29" s="197">
        <f t="shared" si="0"/>
        <v>447.28999999999996</v>
      </c>
      <c r="AM29" s="197">
        <f t="shared" si="0"/>
        <v>4641.8500000000004</v>
      </c>
      <c r="AN29" s="197">
        <f t="shared" si="0"/>
        <v>0</v>
      </c>
      <c r="AO29" s="197">
        <f t="shared" si="0"/>
        <v>103798.01000000001</v>
      </c>
      <c r="AP29" s="197">
        <f t="shared" si="0"/>
        <v>40962.39</v>
      </c>
      <c r="AQ29" s="197">
        <f t="shared" si="0"/>
        <v>0</v>
      </c>
      <c r="AR29" s="197">
        <f t="shared" si="0"/>
        <v>0</v>
      </c>
      <c r="AS29" s="197">
        <f t="shared" si="0"/>
        <v>0</v>
      </c>
      <c r="AT29" s="197">
        <f t="shared" si="0"/>
        <v>9374.0399999999991</v>
      </c>
      <c r="AU29" s="197">
        <f t="shared" si="0"/>
        <v>20797.730000000003</v>
      </c>
      <c r="AV29" s="197">
        <f t="shared" si="0"/>
        <v>2690.8100000000004</v>
      </c>
      <c r="AW29" s="197">
        <f t="shared" si="0"/>
        <v>735.52</v>
      </c>
      <c r="AX29" s="197">
        <f t="shared" si="0"/>
        <v>621.83000000000004</v>
      </c>
      <c r="AY29" s="197">
        <f t="shared" si="0"/>
        <v>165.06</v>
      </c>
      <c r="AZ29" s="197">
        <f t="shared" si="0"/>
        <v>0</v>
      </c>
      <c r="BA29" s="197">
        <f t="shared" si="0"/>
        <v>6495.26</v>
      </c>
      <c r="BB29" s="197">
        <f t="shared" si="0"/>
        <v>0.12</v>
      </c>
      <c r="BC29" s="197">
        <f t="shared" si="0"/>
        <v>0</v>
      </c>
      <c r="BD29" s="197">
        <f t="shared" si="0"/>
        <v>0</v>
      </c>
      <c r="BE29" s="197">
        <f t="shared" si="0"/>
        <v>0</v>
      </c>
      <c r="BF29" s="197">
        <f t="shared" si="0"/>
        <v>82.04</v>
      </c>
      <c r="BG29" s="197">
        <f t="shared" si="0"/>
        <v>10764.789999999999</v>
      </c>
      <c r="BH29" s="197">
        <f t="shared" si="0"/>
        <v>10271.25</v>
      </c>
      <c r="BI29" s="197">
        <f t="shared" si="0"/>
        <v>0</v>
      </c>
      <c r="BJ29" s="197">
        <f t="shared" si="0"/>
        <v>0</v>
      </c>
      <c r="BK29" s="197">
        <f t="shared" si="0"/>
        <v>492.95</v>
      </c>
      <c r="BL29" s="197">
        <f t="shared" si="0"/>
        <v>0.59</v>
      </c>
      <c r="BM29" s="197">
        <f t="shared" si="0"/>
        <v>0</v>
      </c>
      <c r="BN29" s="197">
        <f t="shared" si="0"/>
        <v>0</v>
      </c>
      <c r="BO29" s="197">
        <f t="shared" si="0"/>
        <v>0</v>
      </c>
      <c r="BP29" s="197">
        <f t="shared" ref="BP29:CS29" si="1">SUM(BP9:BP25)</f>
        <v>0</v>
      </c>
      <c r="BQ29" s="197">
        <f t="shared" si="1"/>
        <v>0</v>
      </c>
      <c r="BR29" s="197">
        <f t="shared" si="1"/>
        <v>14141.610000000002</v>
      </c>
      <c r="BS29" s="197">
        <f t="shared" si="1"/>
        <v>643.02</v>
      </c>
      <c r="BT29" s="197">
        <f t="shared" si="1"/>
        <v>3699.2200000000007</v>
      </c>
      <c r="BU29" s="197">
        <f t="shared" si="1"/>
        <v>4735.6000000000004</v>
      </c>
      <c r="BV29" s="197">
        <f t="shared" si="1"/>
        <v>3058.39</v>
      </c>
      <c r="BW29" s="197">
        <f t="shared" si="1"/>
        <v>1005.6800000000001</v>
      </c>
      <c r="BX29" s="197">
        <f t="shared" si="1"/>
        <v>285.29000000000002</v>
      </c>
      <c r="BY29" s="197">
        <f t="shared" si="1"/>
        <v>0</v>
      </c>
      <c r="BZ29" s="197">
        <f t="shared" si="1"/>
        <v>0</v>
      </c>
      <c r="CA29" s="197">
        <f t="shared" si="1"/>
        <v>0</v>
      </c>
      <c r="CB29" s="197">
        <f t="shared" si="1"/>
        <v>561.5</v>
      </c>
      <c r="CC29" s="197">
        <f t="shared" si="1"/>
        <v>13</v>
      </c>
      <c r="CD29" s="197">
        <f t="shared" si="1"/>
        <v>126.22999999999999</v>
      </c>
      <c r="CE29" s="197">
        <f t="shared" si="1"/>
        <v>0</v>
      </c>
      <c r="CF29" s="197">
        <f t="shared" si="1"/>
        <v>0</v>
      </c>
      <c r="CG29" s="197">
        <f t="shared" si="1"/>
        <v>13.7</v>
      </c>
      <c r="CH29" s="197">
        <f t="shared" si="1"/>
        <v>5335.68</v>
      </c>
      <c r="CI29" s="197">
        <f t="shared" si="1"/>
        <v>2480.69</v>
      </c>
      <c r="CJ29" s="197">
        <f t="shared" si="1"/>
        <v>1586.13</v>
      </c>
      <c r="CK29" s="197">
        <f t="shared" si="1"/>
        <v>468.86</v>
      </c>
      <c r="CL29" s="197">
        <f t="shared" si="1"/>
        <v>800</v>
      </c>
      <c r="CM29" s="197">
        <f t="shared" si="1"/>
        <v>24</v>
      </c>
      <c r="CN29" s="197">
        <f t="shared" si="1"/>
        <v>24</v>
      </c>
      <c r="CO29" s="197">
        <f t="shared" si="1"/>
        <v>0</v>
      </c>
      <c r="CP29" s="197">
        <f t="shared" si="1"/>
        <v>0</v>
      </c>
      <c r="CQ29" s="197">
        <f t="shared" si="1"/>
        <v>0</v>
      </c>
      <c r="CR29" s="197">
        <f t="shared" si="1"/>
        <v>0</v>
      </c>
      <c r="CS29" s="197">
        <f t="shared" si="1"/>
        <v>0</v>
      </c>
    </row>
    <row r="30" spans="1:97" x14ac:dyDescent="0.15">
      <c r="A30" s="198"/>
      <c r="B30" s="198"/>
      <c r="C30" s="192"/>
      <c r="D30" s="192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198"/>
      <c r="Q30" s="198"/>
      <c r="R30" s="198"/>
      <c r="S30" s="198"/>
      <c r="T30" s="198"/>
      <c r="U30" s="198"/>
      <c r="V30" s="198"/>
      <c r="W30" s="198"/>
      <c r="X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</row>
    <row r="32" spans="1:97" x14ac:dyDescent="0.15">
      <c r="C32" s="193"/>
    </row>
    <row r="35" spans="3:3" x14ac:dyDescent="0.15">
      <c r="C35" s="192"/>
    </row>
  </sheetData>
  <mergeCells count="108">
    <mergeCell ref="AD5:AD7"/>
    <mergeCell ref="A8:B8"/>
    <mergeCell ref="A29:B29"/>
    <mergeCell ref="BR4:CG4"/>
    <mergeCell ref="CH4:CL4"/>
    <mergeCell ref="CM4:CO4"/>
    <mergeCell ref="CP4:CS4"/>
    <mergeCell ref="B5:B7"/>
    <mergeCell ref="D5:D7"/>
    <mergeCell ref="E5:E7"/>
    <mergeCell ref="F5:F7"/>
    <mergeCell ref="G5:G7"/>
    <mergeCell ref="C4:C7"/>
    <mergeCell ref="D4:M4"/>
    <mergeCell ref="N4:AO4"/>
    <mergeCell ref="AP4:BF4"/>
    <mergeCell ref="BG4:BQ4"/>
    <mergeCell ref="H5:H7"/>
    <mergeCell ref="I5:I7"/>
    <mergeCell ref="J5:J7"/>
    <mergeCell ref="K5:K7"/>
    <mergeCell ref="R5:R7"/>
    <mergeCell ref="S5:S7"/>
    <mergeCell ref="T5:T7"/>
    <mergeCell ref="X5:X7"/>
    <mergeCell ref="Y5:Y7"/>
    <mergeCell ref="Z5:Z7"/>
    <mergeCell ref="AA5:AA7"/>
    <mergeCell ref="AB5:AB7"/>
    <mergeCell ref="AC5:AC7"/>
    <mergeCell ref="V5:V7"/>
    <mergeCell ref="W5:W7"/>
    <mergeCell ref="L5:L7"/>
    <mergeCell ref="M5:M7"/>
    <mergeCell ref="N5:N7"/>
    <mergeCell ref="O5:O7"/>
    <mergeCell ref="P5:P7"/>
    <mergeCell ref="Q5:Q7"/>
    <mergeCell ref="U5:U7"/>
    <mergeCell ref="AJ5:AJ7"/>
    <mergeCell ref="AK5:AK7"/>
    <mergeCell ref="AL5:AL7"/>
    <mergeCell ref="AM5:AM7"/>
    <mergeCell ref="AN5:AN7"/>
    <mergeCell ref="AO5:AO7"/>
    <mergeCell ref="AE5:AE7"/>
    <mergeCell ref="AF5:AF7"/>
    <mergeCell ref="AG5:AG7"/>
    <mergeCell ref="AH5:AH7"/>
    <mergeCell ref="AI5:AI7"/>
    <mergeCell ref="AV5:AV7"/>
    <mergeCell ref="AW5:AW7"/>
    <mergeCell ref="AX5:AX7"/>
    <mergeCell ref="AY5:AY7"/>
    <mergeCell ref="AZ5:AZ7"/>
    <mergeCell ref="BA5:BA7"/>
    <mergeCell ref="AP5:AP7"/>
    <mergeCell ref="AQ5:AQ7"/>
    <mergeCell ref="AR5:AR7"/>
    <mergeCell ref="AS5:AS7"/>
    <mergeCell ref="AT5:AT7"/>
    <mergeCell ref="AU5:AU7"/>
    <mergeCell ref="BH5:BH7"/>
    <mergeCell ref="BI5:BI7"/>
    <mergeCell ref="BJ5:BJ7"/>
    <mergeCell ref="BK5:BK7"/>
    <mergeCell ref="BL5:BL7"/>
    <mergeCell ref="BM5:BM7"/>
    <mergeCell ref="BB5:BB7"/>
    <mergeCell ref="BC5:BC7"/>
    <mergeCell ref="BD5:BD7"/>
    <mergeCell ref="BE5:BE7"/>
    <mergeCell ref="BF5:BF7"/>
    <mergeCell ref="BG5:BG7"/>
    <mergeCell ref="BV5:BV7"/>
    <mergeCell ref="BW5:BW7"/>
    <mergeCell ref="BX5:BX7"/>
    <mergeCell ref="BY5:BY7"/>
    <mergeCell ref="BN5:BN7"/>
    <mergeCell ref="BO5:BO7"/>
    <mergeCell ref="BP5:BP7"/>
    <mergeCell ref="BQ5:BQ7"/>
    <mergeCell ref="BR5:BR7"/>
    <mergeCell ref="BS5:BS7"/>
    <mergeCell ref="CR5:CR7"/>
    <mergeCell ref="CS5:CS7"/>
    <mergeCell ref="A5:A7"/>
    <mergeCell ref="A4:B4"/>
    <mergeCell ref="CL5:CL7"/>
    <mergeCell ref="CM5:CM7"/>
    <mergeCell ref="CN5:CN7"/>
    <mergeCell ref="CO5:CO7"/>
    <mergeCell ref="CP5:CP7"/>
    <mergeCell ref="CQ5:CQ7"/>
    <mergeCell ref="CF5:CF7"/>
    <mergeCell ref="CG5:CG7"/>
    <mergeCell ref="CH5:CH7"/>
    <mergeCell ref="CI5:CI7"/>
    <mergeCell ref="CJ5:CJ7"/>
    <mergeCell ref="CK5:CK7"/>
    <mergeCell ref="BZ5:BZ7"/>
    <mergeCell ref="CA5:CA7"/>
    <mergeCell ref="CB5:CB7"/>
    <mergeCell ref="CC5:CC7"/>
    <mergeCell ref="CD5:CD7"/>
    <mergeCell ref="CE5:CE7"/>
    <mergeCell ref="BT5:BT7"/>
    <mergeCell ref="BU5:BU7"/>
  </mergeCells>
  <phoneticPr fontId="17" type="noConversion"/>
  <printOptions horizontalCentered="1"/>
  <pageMargins left="0.59055118110236227" right="0.59055118110236227" top="0.98425196850393704" bottom="0.59055118110236227" header="0.39370078740157483" footer="0.19685039370078741"/>
  <pageSetup paperSize="9" scale="85" fitToWidth="0" orientation="landscape" r:id="rId1"/>
  <headerFooter scaleWithDoc="0" alignWithMargins="0">
    <oddHeader>&amp;L&amp;"黑体,常规"附表4&amp;C&amp;"黑体,加粗"&amp;18
 2017年西安市雁塔区一般公共预算支出决算表——按经济分类科目&amp;R
&amp;10单位：万元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I34"/>
  <sheetViews>
    <sheetView topLeftCell="A10" workbookViewId="0">
      <selection activeCell="A30" sqref="A30"/>
    </sheetView>
  </sheetViews>
  <sheetFormatPr defaultRowHeight="18" customHeight="1" x14ac:dyDescent="0.15"/>
  <cols>
    <col min="1" max="1" width="35.875" style="15" customWidth="1"/>
    <col min="2" max="2" width="27.625" style="15" customWidth="1"/>
    <col min="3" max="3" width="40.125" style="15" customWidth="1"/>
    <col min="4" max="4" width="27.5" style="15" customWidth="1"/>
    <col min="5" max="16384" width="9" style="15"/>
  </cols>
  <sheetData>
    <row r="1" spans="1:243" customFormat="1" ht="15" customHeight="1" x14ac:dyDescent="0.25">
      <c r="A1" s="17" t="s">
        <v>230</v>
      </c>
      <c r="B1" s="17"/>
      <c r="C1" s="17"/>
      <c r="D1" s="17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</row>
    <row r="2" spans="1:243" ht="32.25" customHeight="1" x14ac:dyDescent="0.4">
      <c r="A2" s="222" t="s">
        <v>240</v>
      </c>
      <c r="B2" s="223"/>
      <c r="C2" s="223"/>
      <c r="D2" s="223"/>
      <c r="E2" s="1"/>
    </row>
    <row r="3" spans="1:243" ht="18" customHeight="1" x14ac:dyDescent="0.25">
      <c r="A3" s="18"/>
      <c r="B3" s="19"/>
      <c r="C3" s="19"/>
      <c r="D3" s="91" t="s">
        <v>182</v>
      </c>
      <c r="E3" s="1"/>
    </row>
    <row r="4" spans="1:243" s="16" customFormat="1" ht="25.5" customHeight="1" x14ac:dyDescent="0.25">
      <c r="A4" s="238" t="s">
        <v>50</v>
      </c>
      <c r="B4" s="239"/>
      <c r="C4" s="238" t="s">
        <v>51</v>
      </c>
      <c r="D4" s="239"/>
      <c r="E4" s="28"/>
    </row>
    <row r="5" spans="1:243" s="16" customFormat="1" ht="25.5" customHeight="1" x14ac:dyDescent="0.25">
      <c r="A5" s="65" t="s">
        <v>52</v>
      </c>
      <c r="B5" s="3" t="s">
        <v>54</v>
      </c>
      <c r="C5" s="65" t="s">
        <v>52</v>
      </c>
      <c r="D5" s="3" t="s">
        <v>54</v>
      </c>
      <c r="E5" s="28"/>
    </row>
    <row r="6" spans="1:243" s="16" customFormat="1" ht="25.5" customHeight="1" x14ac:dyDescent="0.25">
      <c r="A6" s="3" t="s">
        <v>118</v>
      </c>
      <c r="B6" s="37">
        <f>收入执行!D37</f>
        <v>449244</v>
      </c>
      <c r="C6" s="3" t="s">
        <v>120</v>
      </c>
      <c r="D6" s="26">
        <v>361024</v>
      </c>
      <c r="E6" s="28"/>
    </row>
    <row r="7" spans="1:243" ht="25.5" customHeight="1" x14ac:dyDescent="0.25">
      <c r="A7" s="22" t="s">
        <v>58</v>
      </c>
      <c r="B7" s="23">
        <v>169455</v>
      </c>
      <c r="C7" s="22" t="s">
        <v>60</v>
      </c>
      <c r="D7" s="20">
        <v>287151</v>
      </c>
      <c r="E7" s="1"/>
    </row>
    <row r="8" spans="1:243" ht="25.5" customHeight="1" x14ac:dyDescent="0.25">
      <c r="A8" s="22" t="s">
        <v>61</v>
      </c>
      <c r="B8" s="23"/>
      <c r="C8" s="22" t="s">
        <v>62</v>
      </c>
      <c r="D8" s="20"/>
      <c r="E8" s="1"/>
    </row>
    <row r="9" spans="1:243" ht="25.5" customHeight="1" x14ac:dyDescent="0.25">
      <c r="A9" s="22" t="s">
        <v>202</v>
      </c>
      <c r="B9" s="23">
        <f>SUM(B10:B12)</f>
        <v>2800</v>
      </c>
      <c r="C9" s="22" t="s">
        <v>200</v>
      </c>
      <c r="D9" s="20">
        <v>25</v>
      </c>
      <c r="E9" s="1"/>
    </row>
    <row r="10" spans="1:243" ht="25.5" customHeight="1" x14ac:dyDescent="0.25">
      <c r="A10" s="22" t="s">
        <v>195</v>
      </c>
      <c r="B10" s="23">
        <v>2800</v>
      </c>
      <c r="C10" s="22" t="s">
        <v>201</v>
      </c>
      <c r="D10" s="20"/>
      <c r="E10" s="1"/>
    </row>
    <row r="11" spans="1:243" ht="25.5" customHeight="1" x14ac:dyDescent="0.25">
      <c r="A11" s="22" t="s">
        <v>196</v>
      </c>
      <c r="B11" s="23"/>
      <c r="C11" s="22" t="s">
        <v>199</v>
      </c>
      <c r="D11" s="20">
        <v>25</v>
      </c>
      <c r="E11" s="1"/>
    </row>
    <row r="12" spans="1:243" ht="25.5" customHeight="1" x14ac:dyDescent="0.25">
      <c r="A12" s="22" t="s">
        <v>197</v>
      </c>
      <c r="B12" s="23"/>
      <c r="C12" s="22" t="s">
        <v>198</v>
      </c>
      <c r="D12" s="20"/>
      <c r="E12" s="1"/>
    </row>
    <row r="13" spans="1:243" ht="25.5" customHeight="1" x14ac:dyDescent="0.25">
      <c r="A13" s="22" t="s">
        <v>64</v>
      </c>
      <c r="B13" s="23">
        <v>5731</v>
      </c>
      <c r="C13" s="22" t="s">
        <v>203</v>
      </c>
      <c r="D13" s="20"/>
      <c r="E13" s="1"/>
    </row>
    <row r="14" spans="1:243" ht="25.5" customHeight="1" x14ac:dyDescent="0.25">
      <c r="A14" s="22" t="s">
        <v>211</v>
      </c>
      <c r="B14" s="23">
        <v>5731</v>
      </c>
      <c r="C14" s="22" t="s">
        <v>204</v>
      </c>
      <c r="D14" s="20"/>
      <c r="E14" s="1"/>
    </row>
    <row r="15" spans="1:243" ht="25.5" customHeight="1" x14ac:dyDescent="0.25">
      <c r="A15" s="22" t="s">
        <v>212</v>
      </c>
      <c r="B15" s="23"/>
      <c r="C15" s="22" t="s">
        <v>205</v>
      </c>
      <c r="D15" s="20"/>
      <c r="E15" s="1"/>
    </row>
    <row r="16" spans="1:243" ht="25.5" customHeight="1" x14ac:dyDescent="0.25">
      <c r="A16" s="22" t="s">
        <v>9</v>
      </c>
      <c r="B16" s="23">
        <v>12749</v>
      </c>
      <c r="C16" s="22" t="s">
        <v>126</v>
      </c>
      <c r="D16" s="20">
        <v>3343</v>
      </c>
      <c r="E16" s="1"/>
    </row>
    <row r="17" spans="1:5" ht="25.5" customHeight="1" x14ac:dyDescent="0.25">
      <c r="A17" s="22" t="s">
        <v>66</v>
      </c>
      <c r="B17" s="23">
        <v>12500</v>
      </c>
      <c r="C17" s="22" t="s">
        <v>67</v>
      </c>
      <c r="D17" s="23">
        <v>936</v>
      </c>
      <c r="E17" s="1"/>
    </row>
    <row r="18" spans="1:5" ht="25.5" customHeight="1" x14ac:dyDescent="0.25">
      <c r="A18" s="24" t="s">
        <v>59</v>
      </c>
      <c r="B18" s="24" t="s">
        <v>59</v>
      </c>
      <c r="C18" s="25" t="s">
        <v>68</v>
      </c>
      <c r="D18" s="200">
        <v>936</v>
      </c>
      <c r="E18" s="1"/>
    </row>
    <row r="19" spans="1:5" ht="25.5" customHeight="1" x14ac:dyDescent="0.25">
      <c r="A19" s="24" t="s">
        <v>59</v>
      </c>
      <c r="B19" s="24" t="s">
        <v>59</v>
      </c>
      <c r="C19" s="23" t="s">
        <v>69</v>
      </c>
      <c r="D19" s="23">
        <f>D17-D18</f>
        <v>0</v>
      </c>
      <c r="E19" s="1"/>
    </row>
    <row r="20" spans="1:5" s="16" customFormat="1" ht="25.5" customHeight="1" x14ac:dyDescent="0.25">
      <c r="A20" s="3" t="s">
        <v>119</v>
      </c>
      <c r="B20" s="26">
        <f>B6+B7+B8+B9+B13+B16+B17</f>
        <v>652479</v>
      </c>
      <c r="C20" s="3" t="s">
        <v>121</v>
      </c>
      <c r="D20" s="30">
        <f>D6+D7+D8+D9+D13+D17+D16</f>
        <v>652479</v>
      </c>
      <c r="E20" s="28"/>
    </row>
    <row r="21" spans="1:5" ht="18" customHeight="1" x14ac:dyDescent="0.25">
      <c r="A21" s="47"/>
      <c r="B21" s="1"/>
      <c r="C21" s="1"/>
      <c r="D21" s="1"/>
      <c r="E21" s="1"/>
    </row>
    <row r="22" spans="1:5" ht="18" customHeight="1" x14ac:dyDescent="0.25">
      <c r="A22" s="1"/>
      <c r="B22" s="1"/>
      <c r="C22" s="1"/>
      <c r="D22" s="1"/>
      <c r="E22" s="1"/>
    </row>
    <row r="23" spans="1:5" ht="18" customHeight="1" x14ac:dyDescent="0.25">
      <c r="A23" s="1"/>
      <c r="B23" s="1"/>
      <c r="C23" s="1"/>
      <c r="D23" s="1"/>
      <c r="E23" s="1"/>
    </row>
    <row r="24" spans="1:5" ht="18" customHeight="1" x14ac:dyDescent="0.25">
      <c r="A24" s="1"/>
      <c r="B24" s="1"/>
      <c r="C24" s="1"/>
      <c r="D24" s="1"/>
      <c r="E24" s="1"/>
    </row>
    <row r="25" spans="1:5" ht="18" customHeight="1" x14ac:dyDescent="0.25">
      <c r="A25" s="1"/>
      <c r="B25" s="1"/>
      <c r="C25" s="1"/>
      <c r="D25" s="1"/>
      <c r="E25" s="1"/>
    </row>
    <row r="26" spans="1:5" ht="18" customHeight="1" x14ac:dyDescent="0.25">
      <c r="A26" s="1"/>
      <c r="B26" s="1"/>
      <c r="C26" s="1"/>
      <c r="D26" s="1"/>
      <c r="E26" s="1"/>
    </row>
    <row r="27" spans="1:5" ht="18" customHeight="1" x14ac:dyDescent="0.25">
      <c r="A27" s="1"/>
      <c r="B27" s="1"/>
      <c r="C27" s="1"/>
      <c r="D27" s="1"/>
      <c r="E27" s="1"/>
    </row>
    <row r="28" spans="1:5" ht="18" customHeight="1" x14ac:dyDescent="0.25">
      <c r="A28" s="1"/>
      <c r="B28" s="1"/>
      <c r="C28" s="1"/>
      <c r="D28" s="1"/>
      <c r="E28" s="1"/>
    </row>
    <row r="29" spans="1:5" ht="18" customHeight="1" x14ac:dyDescent="0.25">
      <c r="A29" s="1"/>
      <c r="B29" s="1"/>
      <c r="C29" s="1"/>
      <c r="D29" s="1"/>
      <c r="E29" s="1"/>
    </row>
    <row r="30" spans="1:5" ht="18" customHeight="1" x14ac:dyDescent="0.25">
      <c r="A30" s="1"/>
      <c r="B30" s="1"/>
      <c r="C30" s="1"/>
      <c r="D30" s="1"/>
      <c r="E30" s="1"/>
    </row>
    <row r="31" spans="1:5" ht="18" customHeight="1" x14ac:dyDescent="0.25">
      <c r="A31" s="1"/>
      <c r="B31" s="1"/>
      <c r="C31" s="1"/>
      <c r="D31" s="1"/>
      <c r="E31" s="1"/>
    </row>
    <row r="32" spans="1:5" ht="18" customHeight="1" x14ac:dyDescent="0.25">
      <c r="A32" s="1"/>
      <c r="B32" s="1"/>
      <c r="C32" s="1"/>
      <c r="D32" s="1"/>
      <c r="E32" s="1"/>
    </row>
    <row r="33" spans="1:5" ht="18" customHeight="1" x14ac:dyDescent="0.25">
      <c r="A33" s="1"/>
      <c r="B33" s="1"/>
      <c r="C33" s="1"/>
      <c r="D33" s="1"/>
      <c r="E33" s="1"/>
    </row>
    <row r="34" spans="1:5" ht="18" customHeight="1" x14ac:dyDescent="0.25">
      <c r="A34" s="1"/>
      <c r="B34" s="1"/>
      <c r="C34" s="1"/>
      <c r="D34" s="1"/>
      <c r="E34" s="1"/>
    </row>
  </sheetData>
  <mergeCells count="3">
    <mergeCell ref="A2:D2"/>
    <mergeCell ref="A4:B4"/>
    <mergeCell ref="C4:D4"/>
  </mergeCells>
  <phoneticPr fontId="17" type="noConversion"/>
  <printOptions horizontalCentered="1"/>
  <pageMargins left="0.74803149606299213" right="0.74803149606299213" top="0.59055118110236227" bottom="0.74803149606299213" header="0.51181102362204722" footer="0.51181102362204722"/>
  <pageSetup paperSize="9" scale="9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85"/>
  <sheetViews>
    <sheetView workbookViewId="0"/>
  </sheetViews>
  <sheetFormatPr defaultColWidth="8" defaultRowHeight="14.25" x14ac:dyDescent="0.15"/>
  <cols>
    <col min="1" max="1" width="42.875" customWidth="1"/>
    <col min="2" max="2" width="8.75" customWidth="1"/>
    <col min="3" max="3" width="9.125" customWidth="1"/>
    <col min="4" max="4" width="9.625" customWidth="1"/>
    <col min="5" max="5" width="59.25" style="72" customWidth="1"/>
    <col min="6" max="7" width="9" customWidth="1"/>
    <col min="8" max="8" width="9.625" customWidth="1"/>
    <col min="9" max="9" width="8.125" hidden="1" bestFit="1" customWidth="1"/>
    <col min="10" max="10" width="18.625" hidden="1" customWidth="1"/>
    <col min="11" max="11" width="3" hidden="1" customWidth="1"/>
    <col min="12" max="12" width="2.125" customWidth="1"/>
  </cols>
  <sheetData>
    <row r="1" spans="1:8" ht="17.25" customHeight="1" x14ac:dyDescent="0.15">
      <c r="A1" s="184" t="s">
        <v>1396</v>
      </c>
      <c r="B1" s="92"/>
      <c r="C1" s="92"/>
      <c r="D1" s="92"/>
      <c r="E1" s="92"/>
      <c r="F1" s="92"/>
      <c r="G1" s="92"/>
      <c r="H1" s="92"/>
    </row>
    <row r="2" spans="1:8" ht="30" customHeight="1" x14ac:dyDescent="0.3">
      <c r="A2" s="240" t="s">
        <v>241</v>
      </c>
      <c r="B2" s="240"/>
      <c r="C2" s="240"/>
      <c r="D2" s="240"/>
      <c r="E2" s="240"/>
      <c r="F2" s="240"/>
      <c r="G2" s="240"/>
      <c r="H2" s="240"/>
    </row>
    <row r="3" spans="1:8" s="6" customFormat="1" ht="18" customHeight="1" x14ac:dyDescent="0.25">
      <c r="B3" s="8"/>
      <c r="C3" s="8"/>
      <c r="D3" s="9"/>
      <c r="E3" s="70"/>
      <c r="F3" s="9"/>
      <c r="G3" s="9"/>
      <c r="H3" s="2" t="s">
        <v>49</v>
      </c>
    </row>
    <row r="4" spans="1:8" s="6" customFormat="1" ht="21.75" customHeight="1" x14ac:dyDescent="0.15">
      <c r="A4" s="243" t="s">
        <v>70</v>
      </c>
      <c r="B4" s="244"/>
      <c r="C4" s="244"/>
      <c r="D4" s="244"/>
      <c r="E4" s="243" t="s">
        <v>71</v>
      </c>
      <c r="F4" s="244"/>
      <c r="G4" s="244"/>
      <c r="H4" s="244"/>
    </row>
    <row r="5" spans="1:8" s="6" customFormat="1" ht="21.75" customHeight="1" x14ac:dyDescent="0.15">
      <c r="A5" s="241" t="s">
        <v>72</v>
      </c>
      <c r="B5" s="245" t="s">
        <v>1328</v>
      </c>
      <c r="C5" s="245" t="s">
        <v>242</v>
      </c>
      <c r="D5" s="247" t="s">
        <v>184</v>
      </c>
      <c r="E5" s="241" t="s">
        <v>72</v>
      </c>
      <c r="F5" s="245" t="s">
        <v>1328</v>
      </c>
      <c r="G5" s="245" t="s">
        <v>242</v>
      </c>
      <c r="H5" s="247" t="s">
        <v>127</v>
      </c>
    </row>
    <row r="6" spans="1:8" s="6" customFormat="1" ht="31.5" customHeight="1" x14ac:dyDescent="0.15">
      <c r="A6" s="242"/>
      <c r="B6" s="246"/>
      <c r="C6" s="246"/>
      <c r="D6" s="248"/>
      <c r="E6" s="242"/>
      <c r="F6" s="246"/>
      <c r="G6" s="246"/>
      <c r="H6" s="248"/>
    </row>
    <row r="7" spans="1:8" s="6" customFormat="1" ht="17.25" customHeight="1" x14ac:dyDescent="0.15">
      <c r="A7" s="71" t="s">
        <v>73</v>
      </c>
      <c r="B7" s="74"/>
      <c r="C7" s="74"/>
      <c r="D7" s="50"/>
      <c r="E7" s="71" t="s">
        <v>15</v>
      </c>
      <c r="F7" s="73">
        <v>2</v>
      </c>
      <c r="G7" s="101">
        <v>3</v>
      </c>
      <c r="H7" s="50">
        <f>F7/G7-1</f>
        <v>-0.33333333333333337</v>
      </c>
    </row>
    <row r="8" spans="1:8" s="6" customFormat="1" ht="17.25" customHeight="1" x14ac:dyDescent="0.15">
      <c r="A8" s="71" t="s">
        <v>74</v>
      </c>
      <c r="B8" s="74"/>
      <c r="C8" s="74"/>
      <c r="D8" s="50"/>
      <c r="E8" s="71" t="s">
        <v>129</v>
      </c>
      <c r="F8" s="101">
        <v>2</v>
      </c>
      <c r="G8" s="101">
        <v>3</v>
      </c>
      <c r="H8" s="50">
        <f t="shared" ref="H8:H68" si="0">F8/G8-1</f>
        <v>-0.33333333333333337</v>
      </c>
    </row>
    <row r="9" spans="1:8" s="6" customFormat="1" ht="17.25" customHeight="1" x14ac:dyDescent="0.15">
      <c r="A9" s="71" t="s">
        <v>75</v>
      </c>
      <c r="B9" s="74"/>
      <c r="C9" s="74"/>
      <c r="D9" s="50"/>
      <c r="E9" s="71" t="s">
        <v>224</v>
      </c>
      <c r="F9" s="101">
        <v>2</v>
      </c>
      <c r="G9" s="101">
        <v>3</v>
      </c>
      <c r="H9" s="50">
        <f t="shared" si="0"/>
        <v>-0.33333333333333337</v>
      </c>
    </row>
    <row r="10" spans="1:8" s="6" customFormat="1" ht="17.25" customHeight="1" x14ac:dyDescent="0.15">
      <c r="A10" s="71" t="s">
        <v>76</v>
      </c>
      <c r="B10" s="74"/>
      <c r="C10" s="74"/>
      <c r="D10" s="50"/>
      <c r="E10" s="71" t="s">
        <v>222</v>
      </c>
      <c r="F10" s="101"/>
      <c r="G10" s="101"/>
      <c r="H10" s="50"/>
    </row>
    <row r="11" spans="1:8" s="6" customFormat="1" ht="17.25" customHeight="1" x14ac:dyDescent="0.15">
      <c r="A11" s="71" t="s">
        <v>77</v>
      </c>
      <c r="B11" s="74"/>
      <c r="C11" s="74"/>
      <c r="D11" s="50"/>
      <c r="E11" s="71" t="s">
        <v>223</v>
      </c>
      <c r="F11" s="101"/>
      <c r="G11" s="101"/>
      <c r="H11" s="50"/>
    </row>
    <row r="12" spans="1:8" s="6" customFormat="1" ht="17.25" customHeight="1" x14ac:dyDescent="0.15">
      <c r="A12" s="71" t="s">
        <v>10</v>
      </c>
      <c r="B12" s="74"/>
      <c r="C12" s="74"/>
      <c r="D12" s="50"/>
      <c r="E12" s="71" t="s">
        <v>16</v>
      </c>
      <c r="F12" s="101">
        <f>F13+F18+F29+F33+F36+F37+F40+F45</f>
        <v>57349</v>
      </c>
      <c r="G12" s="101">
        <f>G13+G18+G29+G33+G36+G37+G40+G45</f>
        <v>15328</v>
      </c>
      <c r="H12" s="50">
        <f t="shared" si="0"/>
        <v>2.7414535490605427</v>
      </c>
    </row>
    <row r="13" spans="1:8" s="6" customFormat="1" ht="17.25" customHeight="1" x14ac:dyDescent="0.15">
      <c r="A13" s="71" t="s">
        <v>78</v>
      </c>
      <c r="B13" s="74"/>
      <c r="C13" s="74"/>
      <c r="D13" s="50"/>
      <c r="E13" s="71" t="s">
        <v>130</v>
      </c>
      <c r="F13" s="101"/>
      <c r="G13" s="101">
        <f>SUM(G14:G17)</f>
        <v>0</v>
      </c>
      <c r="H13" s="50"/>
    </row>
    <row r="14" spans="1:8" s="6" customFormat="1" ht="17.25" customHeight="1" x14ac:dyDescent="0.15">
      <c r="A14" s="71" t="s">
        <v>79</v>
      </c>
      <c r="B14" s="74"/>
      <c r="C14" s="74"/>
      <c r="D14" s="50"/>
      <c r="E14" s="71" t="s">
        <v>131</v>
      </c>
      <c r="F14" s="101"/>
      <c r="G14" s="101"/>
      <c r="H14" s="50"/>
    </row>
    <row r="15" spans="1:8" s="6" customFormat="1" ht="17.25" customHeight="1" x14ac:dyDescent="0.15">
      <c r="A15" s="71" t="s">
        <v>11</v>
      </c>
      <c r="B15" s="74"/>
      <c r="C15" s="74"/>
      <c r="D15" s="50"/>
      <c r="E15" s="71" t="s">
        <v>132</v>
      </c>
      <c r="F15" s="101"/>
      <c r="G15" s="101"/>
      <c r="H15" s="50"/>
    </row>
    <row r="16" spans="1:8" s="6" customFormat="1" ht="17.25" customHeight="1" x14ac:dyDescent="0.2">
      <c r="A16" s="71" t="s">
        <v>12</v>
      </c>
      <c r="B16" s="74"/>
      <c r="C16" s="74"/>
      <c r="D16" s="100"/>
      <c r="E16" s="71" t="s">
        <v>133</v>
      </c>
      <c r="F16" s="101"/>
      <c r="G16" s="101"/>
      <c r="H16" s="50"/>
    </row>
    <row r="17" spans="1:11" s="6" customFormat="1" ht="17.25" customHeight="1" x14ac:dyDescent="0.2">
      <c r="A17" s="71" t="s">
        <v>13</v>
      </c>
      <c r="B17" s="74"/>
      <c r="C17" s="74"/>
      <c r="D17" s="100"/>
      <c r="E17" s="71" t="s">
        <v>134</v>
      </c>
      <c r="F17" s="101"/>
      <c r="G17" s="101"/>
      <c r="H17" s="50"/>
    </row>
    <row r="18" spans="1:11" s="6" customFormat="1" ht="17.25" customHeight="1" x14ac:dyDescent="0.2">
      <c r="A18" s="71" t="s">
        <v>14</v>
      </c>
      <c r="B18" s="74"/>
      <c r="C18" s="74"/>
      <c r="D18" s="100"/>
      <c r="E18" s="71" t="s">
        <v>17</v>
      </c>
      <c r="F18" s="101">
        <f>SUM(F19:F28)</f>
        <v>56967</v>
      </c>
      <c r="G18" s="101">
        <f>SUM(G19:G28)</f>
        <v>1755</v>
      </c>
      <c r="H18" s="50">
        <f t="shared" si="0"/>
        <v>31.459829059829062</v>
      </c>
    </row>
    <row r="19" spans="1:11" s="6" customFormat="1" ht="17.25" customHeight="1" x14ac:dyDescent="0.15">
      <c r="A19" s="63"/>
      <c r="B19" s="63"/>
      <c r="C19" s="63"/>
      <c r="D19" s="63"/>
      <c r="E19" s="71" t="s">
        <v>135</v>
      </c>
      <c r="F19" s="101"/>
      <c r="G19" s="101"/>
      <c r="H19" s="50"/>
    </row>
    <row r="20" spans="1:11" s="6" customFormat="1" ht="17.25" customHeight="1" x14ac:dyDescent="0.15">
      <c r="A20" s="63"/>
      <c r="B20" s="63"/>
      <c r="C20" s="63"/>
      <c r="D20" s="63"/>
      <c r="E20" s="71" t="s">
        <v>136</v>
      </c>
      <c r="F20" s="101"/>
      <c r="G20" s="101"/>
      <c r="H20" s="50"/>
    </row>
    <row r="21" spans="1:11" s="6" customFormat="1" ht="17.25" customHeight="1" x14ac:dyDescent="0.15">
      <c r="A21" s="63"/>
      <c r="B21" s="63"/>
      <c r="C21" s="63"/>
      <c r="D21" s="63"/>
      <c r="E21" s="71" t="s">
        <v>137</v>
      </c>
      <c r="F21" s="101">
        <v>33090</v>
      </c>
      <c r="G21" s="101">
        <v>1135</v>
      </c>
      <c r="H21" s="50">
        <f t="shared" si="0"/>
        <v>28.154185022026432</v>
      </c>
    </row>
    <row r="22" spans="1:11" s="6" customFormat="1" ht="17.25" customHeight="1" x14ac:dyDescent="0.15">
      <c r="A22" s="63"/>
      <c r="B22" s="63"/>
      <c r="C22" s="63"/>
      <c r="D22" s="63"/>
      <c r="E22" s="71" t="s">
        <v>138</v>
      </c>
      <c r="F22" s="101"/>
      <c r="G22" s="101">
        <v>620</v>
      </c>
      <c r="H22" s="50">
        <f t="shared" si="0"/>
        <v>-1</v>
      </c>
    </row>
    <row r="23" spans="1:11" s="7" customFormat="1" ht="17.25" customHeight="1" x14ac:dyDescent="0.15">
      <c r="A23" s="75"/>
      <c r="B23" s="75"/>
      <c r="C23" s="75"/>
      <c r="D23" s="75"/>
      <c r="E23" s="71" t="s">
        <v>139</v>
      </c>
      <c r="F23" s="101"/>
      <c r="G23" s="101"/>
      <c r="H23" s="50"/>
    </row>
    <row r="24" spans="1:11" s="6" customFormat="1" ht="17.25" customHeight="1" x14ac:dyDescent="0.15">
      <c r="A24" s="63"/>
      <c r="B24" s="63"/>
      <c r="C24" s="63"/>
      <c r="D24" s="63"/>
      <c r="E24" s="71" t="s">
        <v>132</v>
      </c>
      <c r="F24" s="101"/>
      <c r="G24" s="101"/>
      <c r="H24" s="50"/>
    </row>
    <row r="25" spans="1:11" s="6" customFormat="1" ht="17.25" customHeight="1" x14ac:dyDescent="0.15">
      <c r="A25" s="63"/>
      <c r="B25" s="63"/>
      <c r="C25" s="63"/>
      <c r="D25" s="63"/>
      <c r="E25" s="71" t="s">
        <v>140</v>
      </c>
      <c r="F25" s="101"/>
      <c r="G25" s="101"/>
      <c r="H25" s="50"/>
    </row>
    <row r="26" spans="1:11" s="6" customFormat="1" ht="17.25" customHeight="1" x14ac:dyDescent="0.15">
      <c r="A26" s="63"/>
      <c r="B26" s="63"/>
      <c r="C26" s="63"/>
      <c r="D26" s="63"/>
      <c r="E26" s="71" t="s">
        <v>141</v>
      </c>
      <c r="F26" s="101"/>
      <c r="G26" s="101"/>
      <c r="H26" s="50"/>
    </row>
    <row r="27" spans="1:11" s="6" customFormat="1" ht="17.25" customHeight="1" x14ac:dyDescent="0.15">
      <c r="A27" s="63"/>
      <c r="B27" s="63"/>
      <c r="C27" s="63"/>
      <c r="D27" s="63"/>
      <c r="E27" s="71" t="s">
        <v>133</v>
      </c>
      <c r="F27" s="101"/>
      <c r="G27" s="101"/>
      <c r="H27" s="50"/>
    </row>
    <row r="28" spans="1:11" s="6" customFormat="1" ht="17.25" customHeight="1" x14ac:dyDescent="0.15">
      <c r="A28" s="63"/>
      <c r="B28" s="63"/>
      <c r="C28" s="63"/>
      <c r="D28" s="63"/>
      <c r="E28" s="71" t="s">
        <v>142</v>
      </c>
      <c r="F28" s="101">
        <v>23877</v>
      </c>
      <c r="G28" s="101"/>
      <c r="H28" s="50"/>
    </row>
    <row r="29" spans="1:11" s="6" customFormat="1" ht="17.25" customHeight="1" x14ac:dyDescent="0.15">
      <c r="A29" s="63"/>
      <c r="B29" s="63"/>
      <c r="C29" s="63"/>
      <c r="D29" s="63"/>
      <c r="E29" s="71" t="s">
        <v>18</v>
      </c>
      <c r="F29" s="101">
        <f>SUM(F30:F32)</f>
        <v>382</v>
      </c>
      <c r="G29" s="101">
        <f>SUM(G30:G32)</f>
        <v>0</v>
      </c>
      <c r="H29" s="50"/>
      <c r="I29" s="6">
        <f>+F82-1380606</f>
        <v>-1360649</v>
      </c>
      <c r="J29" s="6">
        <v>162652</v>
      </c>
      <c r="K29" s="14">
        <f>151594.67+11056.95</f>
        <v>162651.62000000002</v>
      </c>
    </row>
    <row r="30" spans="1:11" s="6" customFormat="1" ht="17.25" customHeight="1" x14ac:dyDescent="0.15">
      <c r="A30" s="63"/>
      <c r="B30" s="63"/>
      <c r="C30" s="63"/>
      <c r="D30" s="63"/>
      <c r="E30" s="71" t="s">
        <v>143</v>
      </c>
      <c r="F30" s="101"/>
      <c r="G30" s="101"/>
      <c r="H30" s="50"/>
    </row>
    <row r="31" spans="1:11" s="6" customFormat="1" ht="17.25" customHeight="1" x14ac:dyDescent="0.15">
      <c r="A31" s="63"/>
      <c r="B31" s="63"/>
      <c r="C31" s="63"/>
      <c r="D31" s="63"/>
      <c r="E31" s="71" t="s">
        <v>145</v>
      </c>
      <c r="F31" s="101">
        <v>382</v>
      </c>
      <c r="G31" s="101"/>
      <c r="H31" s="50"/>
    </row>
    <row r="32" spans="1:11" s="6" customFormat="1" ht="17.25" customHeight="1" x14ac:dyDescent="0.15">
      <c r="A32" s="76"/>
      <c r="B32" s="76"/>
      <c r="C32" s="76"/>
      <c r="D32" s="76"/>
      <c r="E32" s="71" t="s">
        <v>144</v>
      </c>
      <c r="F32" s="101"/>
      <c r="G32" s="101"/>
      <c r="H32" s="50"/>
    </row>
    <row r="33" spans="1:8" ht="17.25" customHeight="1" x14ac:dyDescent="0.15">
      <c r="A33" s="76"/>
      <c r="B33" s="77"/>
      <c r="C33" s="77"/>
      <c r="D33" s="77"/>
      <c r="E33" s="71" t="s">
        <v>19</v>
      </c>
      <c r="F33" s="101">
        <f>SUM(F34:F35)</f>
        <v>0</v>
      </c>
      <c r="G33" s="101">
        <f>SUM(G34:G35)</f>
        <v>6982</v>
      </c>
      <c r="H33" s="50">
        <f t="shared" si="0"/>
        <v>-1</v>
      </c>
    </row>
    <row r="34" spans="1:8" ht="17.25" customHeight="1" x14ac:dyDescent="0.15">
      <c r="A34" s="76"/>
      <c r="B34" s="76"/>
      <c r="C34" s="76"/>
      <c r="D34" s="76"/>
      <c r="E34" s="71" t="s">
        <v>135</v>
      </c>
      <c r="F34" s="121"/>
      <c r="G34" s="101">
        <v>6982</v>
      </c>
      <c r="H34" s="50">
        <f t="shared" si="0"/>
        <v>-1</v>
      </c>
    </row>
    <row r="35" spans="1:8" ht="17.25" customHeight="1" x14ac:dyDescent="0.15">
      <c r="A35" s="76"/>
      <c r="B35" s="76"/>
      <c r="C35" s="76"/>
      <c r="D35" s="76"/>
      <c r="E35" s="71" t="s">
        <v>136</v>
      </c>
      <c r="F35" s="121"/>
      <c r="G35" s="101"/>
      <c r="H35" s="50"/>
    </row>
    <row r="36" spans="1:8" ht="17.25" customHeight="1" x14ac:dyDescent="0.15">
      <c r="A36" s="76"/>
      <c r="B36" s="76"/>
      <c r="C36" s="76"/>
      <c r="D36" s="76"/>
      <c r="E36" s="71" t="s">
        <v>20</v>
      </c>
      <c r="F36" s="121"/>
      <c r="G36" s="101"/>
      <c r="H36" s="50"/>
    </row>
    <row r="37" spans="1:8" ht="17.25" customHeight="1" x14ac:dyDescent="0.15">
      <c r="A37" s="76"/>
      <c r="B37" s="76"/>
      <c r="C37" s="76"/>
      <c r="D37" s="76"/>
      <c r="E37" s="71" t="s">
        <v>21</v>
      </c>
      <c r="F37" s="121"/>
      <c r="G37" s="101">
        <v>25</v>
      </c>
      <c r="H37" s="50">
        <f t="shared" si="0"/>
        <v>-1</v>
      </c>
    </row>
    <row r="38" spans="1:8" ht="17.25" customHeight="1" x14ac:dyDescent="0.15">
      <c r="A38" s="76"/>
      <c r="B38" s="76"/>
      <c r="C38" s="76"/>
      <c r="D38" s="76"/>
      <c r="E38" s="71" t="s">
        <v>22</v>
      </c>
      <c r="F38" s="121"/>
      <c r="G38" s="101"/>
      <c r="H38" s="50"/>
    </row>
    <row r="39" spans="1:8" ht="17.25" customHeight="1" x14ac:dyDescent="0.15">
      <c r="A39" s="76"/>
      <c r="B39" s="76"/>
      <c r="C39" s="76"/>
      <c r="D39" s="76"/>
      <c r="E39" s="71" t="s">
        <v>23</v>
      </c>
      <c r="F39" s="121"/>
      <c r="G39" s="101">
        <v>25</v>
      </c>
      <c r="H39" s="50">
        <f t="shared" si="0"/>
        <v>-1</v>
      </c>
    </row>
    <row r="40" spans="1:8" ht="17.25" customHeight="1" x14ac:dyDescent="0.15">
      <c r="A40" s="76"/>
      <c r="B40" s="76"/>
      <c r="C40" s="76"/>
      <c r="D40" s="76"/>
      <c r="E40" s="71" t="s">
        <v>24</v>
      </c>
      <c r="F40" s="121">
        <f>SUM(F41:F44)</f>
        <v>0</v>
      </c>
      <c r="G40" s="101">
        <f>SUM(G41:G44)</f>
        <v>6566</v>
      </c>
      <c r="H40" s="50">
        <f t="shared" si="0"/>
        <v>-1</v>
      </c>
    </row>
    <row r="41" spans="1:8" ht="17.25" customHeight="1" x14ac:dyDescent="0.15">
      <c r="A41" s="76"/>
      <c r="B41" s="76"/>
      <c r="C41" s="76"/>
      <c r="D41" s="76"/>
      <c r="E41" s="71" t="s">
        <v>143</v>
      </c>
      <c r="F41" s="121"/>
      <c r="G41" s="101">
        <v>4804</v>
      </c>
      <c r="H41" s="50">
        <f t="shared" si="0"/>
        <v>-1</v>
      </c>
    </row>
    <row r="42" spans="1:8" ht="17.25" customHeight="1" x14ac:dyDescent="0.15">
      <c r="A42" s="76"/>
      <c r="B42" s="76"/>
      <c r="C42" s="76"/>
      <c r="D42" s="76"/>
      <c r="E42" s="71" t="s">
        <v>145</v>
      </c>
      <c r="F42" s="121"/>
      <c r="G42" s="101">
        <v>1762</v>
      </c>
      <c r="H42" s="50">
        <f t="shared" si="0"/>
        <v>-1</v>
      </c>
    </row>
    <row r="43" spans="1:8" ht="17.25" customHeight="1" x14ac:dyDescent="0.15">
      <c r="A43" s="76"/>
      <c r="B43" s="76"/>
      <c r="C43" s="76"/>
      <c r="D43" s="76"/>
      <c r="E43" s="71" t="s">
        <v>146</v>
      </c>
      <c r="F43" s="121"/>
      <c r="G43" s="101"/>
      <c r="H43" s="50"/>
    </row>
    <row r="44" spans="1:8" ht="17.25" customHeight="1" x14ac:dyDescent="0.15">
      <c r="A44" s="76"/>
      <c r="B44" s="76"/>
      <c r="C44" s="76"/>
      <c r="D44" s="76"/>
      <c r="E44" s="71" t="s">
        <v>147</v>
      </c>
      <c r="F44" s="121"/>
      <c r="G44" s="101"/>
      <c r="H44" s="50"/>
    </row>
    <row r="45" spans="1:8" ht="17.25" customHeight="1" x14ac:dyDescent="0.15">
      <c r="A45" s="76"/>
      <c r="B45" s="76"/>
      <c r="C45" s="76"/>
      <c r="D45" s="76"/>
      <c r="E45" s="71" t="s">
        <v>25</v>
      </c>
      <c r="F45" s="121">
        <f>SUM(F46:F47)</f>
        <v>0</v>
      </c>
      <c r="G45" s="101">
        <f>SUM(G46:G47)</f>
        <v>0</v>
      </c>
      <c r="H45" s="50"/>
    </row>
    <row r="46" spans="1:8" ht="17.25" customHeight="1" x14ac:dyDescent="0.15">
      <c r="A46" s="76"/>
      <c r="B46" s="76"/>
      <c r="C46" s="76"/>
      <c r="D46" s="76"/>
      <c r="E46" s="71" t="s">
        <v>225</v>
      </c>
      <c r="F46" s="121"/>
      <c r="G46" s="101"/>
      <c r="H46" s="50"/>
    </row>
    <row r="47" spans="1:8" ht="17.25" customHeight="1" x14ac:dyDescent="0.15">
      <c r="A47" s="76"/>
      <c r="B47" s="76"/>
      <c r="C47" s="76"/>
      <c r="D47" s="76"/>
      <c r="E47" s="71" t="s">
        <v>226</v>
      </c>
      <c r="F47" s="121"/>
      <c r="G47" s="101"/>
      <c r="H47" s="50"/>
    </row>
    <row r="48" spans="1:8" ht="17.25" customHeight="1" x14ac:dyDescent="0.15">
      <c r="A48" s="76"/>
      <c r="B48" s="76"/>
      <c r="C48" s="76"/>
      <c r="D48" s="76"/>
      <c r="E48" s="71" t="s">
        <v>216</v>
      </c>
      <c r="F48" s="121"/>
      <c r="G48" s="101"/>
      <c r="H48" s="50"/>
    </row>
    <row r="49" spans="1:8" ht="17.25" customHeight="1" x14ac:dyDescent="0.15">
      <c r="A49" s="76"/>
      <c r="B49" s="76"/>
      <c r="C49" s="76"/>
      <c r="D49" s="76"/>
      <c r="E49" s="71" t="s">
        <v>220</v>
      </c>
      <c r="F49" s="121"/>
      <c r="G49" s="101"/>
      <c r="H49" s="50"/>
    </row>
    <row r="50" spans="1:8" ht="17.25" customHeight="1" x14ac:dyDescent="0.15">
      <c r="A50" s="76"/>
      <c r="B50" s="76"/>
      <c r="C50" s="76"/>
      <c r="D50" s="76"/>
      <c r="E50" s="71" t="s">
        <v>221</v>
      </c>
      <c r="F50" s="121"/>
      <c r="G50" s="101"/>
      <c r="H50" s="50"/>
    </row>
    <row r="51" spans="1:8" ht="17.25" customHeight="1" x14ac:dyDescent="0.15">
      <c r="A51" s="76"/>
      <c r="B51" s="76"/>
      <c r="C51" s="76"/>
      <c r="D51" s="76"/>
      <c r="E51" s="71" t="s">
        <v>217</v>
      </c>
      <c r="F51" s="121"/>
      <c r="G51" s="101"/>
      <c r="H51" s="50"/>
    </row>
    <row r="52" spans="1:8" ht="17.25" customHeight="1" x14ac:dyDescent="0.15">
      <c r="A52" s="76"/>
      <c r="B52" s="76"/>
      <c r="C52" s="76"/>
      <c r="D52" s="76"/>
      <c r="E52" s="71" t="s">
        <v>148</v>
      </c>
      <c r="F52" s="121"/>
      <c r="G52" s="101"/>
      <c r="H52" s="50"/>
    </row>
    <row r="53" spans="1:8" ht="17.25" customHeight="1" x14ac:dyDescent="0.15">
      <c r="A53" s="76"/>
      <c r="B53" s="76"/>
      <c r="C53" s="76"/>
      <c r="D53" s="76"/>
      <c r="E53" s="71" t="s">
        <v>149</v>
      </c>
      <c r="F53" s="121"/>
      <c r="G53" s="101"/>
      <c r="H53" s="50"/>
    </row>
    <row r="54" spans="1:8" ht="17.25" customHeight="1" x14ac:dyDescent="0.15">
      <c r="A54" s="76"/>
      <c r="B54" s="76"/>
      <c r="C54" s="76"/>
      <c r="D54" s="76"/>
      <c r="E54" s="71" t="s">
        <v>150</v>
      </c>
      <c r="F54" s="121"/>
      <c r="G54" s="101"/>
      <c r="H54" s="50"/>
    </row>
    <row r="55" spans="1:8" ht="17.25" customHeight="1" x14ac:dyDescent="0.15">
      <c r="A55" s="76"/>
      <c r="B55" s="76"/>
      <c r="C55" s="76"/>
      <c r="D55" s="76"/>
      <c r="E55" s="71" t="s">
        <v>151</v>
      </c>
      <c r="F55" s="121"/>
      <c r="G55" s="101"/>
      <c r="H55" s="50"/>
    </row>
    <row r="56" spans="1:8" ht="17.25" customHeight="1" x14ac:dyDescent="0.15">
      <c r="A56" s="76"/>
      <c r="B56" s="76"/>
      <c r="C56" s="76"/>
      <c r="D56" s="76"/>
      <c r="E56" s="71" t="s">
        <v>152</v>
      </c>
      <c r="F56" s="121"/>
      <c r="G56" s="101"/>
      <c r="H56" s="50"/>
    </row>
    <row r="57" spans="1:8" ht="17.25" customHeight="1" x14ac:dyDescent="0.15">
      <c r="A57" s="76"/>
      <c r="B57" s="76"/>
      <c r="C57" s="76"/>
      <c r="D57" s="76"/>
      <c r="E57" s="71" t="s">
        <v>153</v>
      </c>
      <c r="F57" s="121"/>
      <c r="G57" s="101"/>
      <c r="H57" s="50"/>
    </row>
    <row r="58" spans="1:8" ht="17.25" customHeight="1" x14ac:dyDescent="0.15">
      <c r="A58" s="76"/>
      <c r="B58" s="76"/>
      <c r="C58" s="76"/>
      <c r="D58" s="76"/>
      <c r="E58" s="71" t="s">
        <v>154</v>
      </c>
      <c r="F58" s="121"/>
      <c r="G58" s="101"/>
      <c r="H58" s="50"/>
    </row>
    <row r="59" spans="1:8" ht="17.25" customHeight="1" x14ac:dyDescent="0.15">
      <c r="A59" s="76"/>
      <c r="B59" s="76"/>
      <c r="C59" s="76"/>
      <c r="D59" s="76"/>
      <c r="E59" s="71" t="s">
        <v>218</v>
      </c>
      <c r="F59" s="121"/>
      <c r="G59" s="101"/>
      <c r="H59" s="50"/>
    </row>
    <row r="60" spans="1:8" ht="17.25" customHeight="1" x14ac:dyDescent="0.15">
      <c r="A60" s="76"/>
      <c r="B60" s="76"/>
      <c r="C60" s="76"/>
      <c r="D60" s="76"/>
      <c r="E60" s="71" t="s">
        <v>155</v>
      </c>
      <c r="F60" s="121"/>
      <c r="G60" s="101"/>
      <c r="H60" s="50"/>
    </row>
    <row r="61" spans="1:8" ht="17.25" customHeight="1" x14ac:dyDescent="0.15">
      <c r="A61" s="76"/>
      <c r="B61" s="76"/>
      <c r="C61" s="76"/>
      <c r="D61" s="76"/>
      <c r="E61" s="71" t="s">
        <v>156</v>
      </c>
      <c r="F61" s="121"/>
      <c r="G61" s="101"/>
      <c r="H61" s="50"/>
    </row>
    <row r="62" spans="1:8" ht="17.25" customHeight="1" x14ac:dyDescent="0.15">
      <c r="A62" s="76"/>
      <c r="B62" s="76"/>
      <c r="C62" s="76"/>
      <c r="D62" s="76"/>
      <c r="E62" s="71" t="s">
        <v>219</v>
      </c>
      <c r="F62" s="121">
        <f>F63+F64+F66</f>
        <v>1417</v>
      </c>
      <c r="G62" s="101">
        <f>G63+G64+G66</f>
        <v>2573</v>
      </c>
      <c r="H62" s="50">
        <f t="shared" si="0"/>
        <v>-0.44928099494753204</v>
      </c>
    </row>
    <row r="63" spans="1:8" ht="17.25" customHeight="1" x14ac:dyDescent="0.15">
      <c r="A63" s="76"/>
      <c r="B63" s="76"/>
      <c r="C63" s="76"/>
      <c r="D63" s="76"/>
      <c r="E63" s="71" t="s">
        <v>157</v>
      </c>
      <c r="F63" s="121"/>
      <c r="G63" s="101"/>
      <c r="H63" s="50"/>
    </row>
    <row r="64" spans="1:8" ht="17.25" customHeight="1" x14ac:dyDescent="0.15">
      <c r="A64" s="76"/>
      <c r="B64" s="76"/>
      <c r="C64" s="76"/>
      <c r="D64" s="76"/>
      <c r="E64" s="71" t="s">
        <v>158</v>
      </c>
      <c r="F64" s="121">
        <f>F65</f>
        <v>198</v>
      </c>
      <c r="G64" s="101">
        <f>G65</f>
        <v>149</v>
      </c>
      <c r="H64" s="50">
        <f t="shared" si="0"/>
        <v>0.32885906040268464</v>
      </c>
    </row>
    <row r="65" spans="1:13" ht="17.25" customHeight="1" x14ac:dyDescent="0.15">
      <c r="A65" s="76"/>
      <c r="B65" s="76"/>
      <c r="C65" s="76"/>
      <c r="D65" s="76"/>
      <c r="E65" s="71" t="s">
        <v>159</v>
      </c>
      <c r="F65" s="121">
        <v>198</v>
      </c>
      <c r="G65" s="101">
        <v>149</v>
      </c>
      <c r="H65" s="50">
        <f t="shared" si="0"/>
        <v>0.32885906040268464</v>
      </c>
    </row>
    <row r="66" spans="1:13" ht="17.25" customHeight="1" x14ac:dyDescent="0.15">
      <c r="A66" s="76"/>
      <c r="B66" s="76"/>
      <c r="C66" s="76"/>
      <c r="D66" s="76"/>
      <c r="E66" s="71" t="s">
        <v>160</v>
      </c>
      <c r="F66" s="121">
        <f>SUM(F67:F70)</f>
        <v>1219</v>
      </c>
      <c r="G66" s="101">
        <f>SUM(G67:G70)</f>
        <v>2424</v>
      </c>
      <c r="H66" s="50">
        <f t="shared" si="0"/>
        <v>-0.49711221122112215</v>
      </c>
    </row>
    <row r="67" spans="1:13" ht="17.25" customHeight="1" x14ac:dyDescent="0.15">
      <c r="A67" s="76"/>
      <c r="B67" s="76"/>
      <c r="C67" s="76"/>
      <c r="D67" s="76"/>
      <c r="E67" s="71" t="s">
        <v>161</v>
      </c>
      <c r="F67" s="121">
        <v>835</v>
      </c>
      <c r="G67" s="101">
        <v>2423</v>
      </c>
      <c r="H67" s="50">
        <f t="shared" si="0"/>
        <v>-0.6553858852661989</v>
      </c>
    </row>
    <row r="68" spans="1:13" ht="17.25" customHeight="1" x14ac:dyDescent="0.15">
      <c r="A68" s="76"/>
      <c r="B68" s="76"/>
      <c r="C68" s="76"/>
      <c r="D68" s="76"/>
      <c r="E68" s="71" t="s">
        <v>162</v>
      </c>
      <c r="F68" s="121">
        <v>383</v>
      </c>
      <c r="G68" s="101">
        <v>1</v>
      </c>
      <c r="H68" s="50">
        <f t="shared" si="0"/>
        <v>382</v>
      </c>
    </row>
    <row r="69" spans="1:13" ht="17.25" customHeight="1" x14ac:dyDescent="0.15">
      <c r="A69" s="76"/>
      <c r="B69" s="76"/>
      <c r="C69" s="76"/>
      <c r="D69" s="76"/>
      <c r="E69" s="71" t="s">
        <v>163</v>
      </c>
      <c r="F69" s="121"/>
      <c r="G69" s="101"/>
      <c r="H69" s="50"/>
    </row>
    <row r="70" spans="1:13" ht="17.25" customHeight="1" x14ac:dyDescent="0.15">
      <c r="A70" s="76"/>
      <c r="B70" s="76"/>
      <c r="C70" s="76"/>
      <c r="D70" s="76"/>
      <c r="E70" s="71" t="s">
        <v>164</v>
      </c>
      <c r="F70" s="121">
        <v>1</v>
      </c>
      <c r="G70" s="101"/>
      <c r="H70" s="50"/>
    </row>
    <row r="71" spans="1:13" ht="17.25" customHeight="1" x14ac:dyDescent="0.15">
      <c r="A71" s="76"/>
      <c r="B71" s="76"/>
      <c r="C71" s="76"/>
      <c r="D71" s="76"/>
      <c r="E71" s="71" t="s">
        <v>26</v>
      </c>
      <c r="F71" s="121"/>
      <c r="G71" s="101"/>
      <c r="H71" s="50"/>
    </row>
    <row r="72" spans="1:13" ht="17.25" customHeight="1" x14ac:dyDescent="0.15">
      <c r="A72" s="76"/>
      <c r="B72" s="76"/>
      <c r="C72" s="76"/>
      <c r="D72" s="76"/>
      <c r="E72" s="71" t="s">
        <v>27</v>
      </c>
      <c r="F72" s="121"/>
      <c r="G72" s="101"/>
      <c r="H72" s="50"/>
    </row>
    <row r="73" spans="1:13" ht="17.25" customHeight="1" x14ac:dyDescent="0.15">
      <c r="A73" s="76"/>
      <c r="B73" s="76"/>
      <c r="C73" s="76"/>
      <c r="D73" s="76"/>
      <c r="E73" s="71" t="s">
        <v>227</v>
      </c>
      <c r="F73" s="121"/>
      <c r="G73" s="101"/>
      <c r="H73" s="50"/>
    </row>
    <row r="74" spans="1:13" ht="17.25" customHeight="1" x14ac:dyDescent="0.15">
      <c r="A74" s="10" t="s">
        <v>111</v>
      </c>
      <c r="B74" s="13">
        <f>SUM(B7:B18)</f>
        <v>0</v>
      </c>
      <c r="C74" s="13">
        <f>SUM(C7:C18)</f>
        <v>0</v>
      </c>
      <c r="D74" s="51"/>
      <c r="E74" s="10" t="s">
        <v>165</v>
      </c>
      <c r="F74" s="122">
        <f>F7+F12+F51+F59+F62+F71</f>
        <v>58768</v>
      </c>
      <c r="G74" s="102">
        <f>G7+G12+G51+G59+G62+G71</f>
        <v>17904</v>
      </c>
      <c r="H74" s="50">
        <f t="shared" ref="H74" si="1">F74/G74-1</f>
        <v>2.2823949955317246</v>
      </c>
    </row>
    <row r="75" spans="1:13" ht="17.25" customHeight="1" x14ac:dyDescent="0.15">
      <c r="A75" s="11" t="s">
        <v>80</v>
      </c>
      <c r="B75" s="12">
        <f>SUM(B76:B77)</f>
        <v>37530</v>
      </c>
      <c r="C75" s="59" t="s">
        <v>59</v>
      </c>
      <c r="D75" s="59" t="s">
        <v>59</v>
      </c>
      <c r="E75" s="78" t="s">
        <v>81</v>
      </c>
      <c r="F75" s="123"/>
      <c r="G75" s="49" t="s">
        <v>59</v>
      </c>
      <c r="H75" s="49" t="s">
        <v>59</v>
      </c>
    </row>
    <row r="76" spans="1:13" ht="17.25" customHeight="1" x14ac:dyDescent="0.15">
      <c r="A76" s="40" t="s">
        <v>209</v>
      </c>
      <c r="B76" s="12">
        <v>37530</v>
      </c>
      <c r="C76" s="59" t="s">
        <v>59</v>
      </c>
      <c r="D76" s="59" t="s">
        <v>59</v>
      </c>
      <c r="E76" s="78" t="s">
        <v>62</v>
      </c>
      <c r="F76" s="123"/>
      <c r="G76" s="49" t="s">
        <v>59</v>
      </c>
      <c r="H76" s="49" t="s">
        <v>59</v>
      </c>
    </row>
    <row r="77" spans="1:13" ht="17.25" customHeight="1" x14ac:dyDescent="0.15">
      <c r="A77" s="40" t="s">
        <v>210</v>
      </c>
      <c r="B77" s="12"/>
      <c r="C77" s="59" t="s">
        <v>59</v>
      </c>
      <c r="D77" s="59" t="s">
        <v>59</v>
      </c>
      <c r="E77" s="78" t="s">
        <v>63</v>
      </c>
      <c r="F77" s="12"/>
      <c r="G77" s="49" t="s">
        <v>59</v>
      </c>
      <c r="H77" s="49" t="s">
        <v>59</v>
      </c>
    </row>
    <row r="78" spans="1:13" ht="17.25" customHeight="1" x14ac:dyDescent="0.15">
      <c r="A78" s="11" t="s">
        <v>58</v>
      </c>
      <c r="B78" s="12">
        <v>53695</v>
      </c>
      <c r="C78" s="59" t="s">
        <v>59</v>
      </c>
      <c r="D78" s="59" t="s">
        <v>59</v>
      </c>
      <c r="E78" s="40" t="s">
        <v>214</v>
      </c>
      <c r="F78" s="76"/>
      <c r="G78" s="49" t="s">
        <v>59</v>
      </c>
      <c r="H78" s="49" t="s">
        <v>59</v>
      </c>
      <c r="M78" s="72" t="s">
        <v>1329</v>
      </c>
    </row>
    <row r="79" spans="1:13" ht="17.25" customHeight="1" x14ac:dyDescent="0.15">
      <c r="A79" s="11" t="s">
        <v>61</v>
      </c>
      <c r="B79" s="12"/>
      <c r="C79" s="59" t="s">
        <v>59</v>
      </c>
      <c r="D79" s="59" t="s">
        <v>59</v>
      </c>
      <c r="E79" s="78" t="s">
        <v>65</v>
      </c>
      <c r="F79" s="12"/>
      <c r="G79" s="49" t="s">
        <v>59</v>
      </c>
      <c r="H79" s="49" t="s">
        <v>59</v>
      </c>
    </row>
    <row r="80" spans="1:13" ht="17.25" customHeight="1" x14ac:dyDescent="0.15">
      <c r="A80" s="40" t="s">
        <v>206</v>
      </c>
      <c r="B80" s="12"/>
      <c r="C80" s="59" t="s">
        <v>59</v>
      </c>
      <c r="D80" s="59" t="s">
        <v>59</v>
      </c>
      <c r="E80" s="78" t="s">
        <v>213</v>
      </c>
      <c r="F80" s="12"/>
      <c r="G80" s="49" t="s">
        <v>59</v>
      </c>
      <c r="H80" s="49" t="s">
        <v>59</v>
      </c>
    </row>
    <row r="81" spans="1:8" ht="17.25" customHeight="1" x14ac:dyDescent="0.15">
      <c r="A81" s="40" t="s">
        <v>207</v>
      </c>
      <c r="B81" s="12"/>
      <c r="C81" s="59" t="s">
        <v>59</v>
      </c>
      <c r="D81" s="59" t="s">
        <v>59</v>
      </c>
      <c r="E81" s="78" t="s">
        <v>82</v>
      </c>
      <c r="F81" s="12">
        <v>12500</v>
      </c>
      <c r="G81" s="59" t="s">
        <v>59</v>
      </c>
      <c r="H81" s="59" t="s">
        <v>59</v>
      </c>
    </row>
    <row r="82" spans="1:8" ht="17.25" customHeight="1" x14ac:dyDescent="0.15">
      <c r="A82" s="78" t="s">
        <v>208</v>
      </c>
      <c r="B82" s="12"/>
      <c r="C82" s="59" t="s">
        <v>59</v>
      </c>
      <c r="D82" s="59" t="s">
        <v>59</v>
      </c>
      <c r="E82" s="78" t="s">
        <v>83</v>
      </c>
      <c r="F82" s="12">
        <f>B84-F74-F75-F76-F81-F77-F79</f>
        <v>19957</v>
      </c>
      <c r="G82" s="59" t="s">
        <v>59</v>
      </c>
      <c r="H82" s="59" t="s">
        <v>59</v>
      </c>
    </row>
    <row r="83" spans="1:8" ht="17.25" customHeight="1" x14ac:dyDescent="0.15">
      <c r="A83" s="11" t="s">
        <v>66</v>
      </c>
      <c r="B83" s="12"/>
      <c r="C83" s="59" t="s">
        <v>59</v>
      </c>
      <c r="D83" s="59" t="s">
        <v>59</v>
      </c>
      <c r="E83" s="115"/>
      <c r="F83" s="59" t="s">
        <v>59</v>
      </c>
      <c r="G83" s="59" t="s">
        <v>59</v>
      </c>
      <c r="H83" s="59" t="s">
        <v>59</v>
      </c>
    </row>
    <row r="84" spans="1:8" ht="17.25" customHeight="1" x14ac:dyDescent="0.15">
      <c r="A84" s="10" t="s">
        <v>112</v>
      </c>
      <c r="B84" s="13">
        <f>B74+B75+B78+B79+B80+B83</f>
        <v>91225</v>
      </c>
      <c r="C84" s="59" t="s">
        <v>59</v>
      </c>
      <c r="D84" s="59" t="s">
        <v>59</v>
      </c>
      <c r="E84" s="10" t="s">
        <v>166</v>
      </c>
      <c r="F84" s="13">
        <f>F74+F75+F76+F77+F79+F81+F82</f>
        <v>91225</v>
      </c>
      <c r="G84" s="59" t="s">
        <v>59</v>
      </c>
      <c r="H84" s="59" t="s">
        <v>59</v>
      </c>
    </row>
    <row r="85" spans="1:8" ht="16.5" customHeight="1" x14ac:dyDescent="0.15">
      <c r="A85" s="61"/>
    </row>
  </sheetData>
  <mergeCells count="11">
    <mergeCell ref="A2:H2"/>
    <mergeCell ref="A5:A6"/>
    <mergeCell ref="A4:D4"/>
    <mergeCell ref="E4:H4"/>
    <mergeCell ref="E5:E6"/>
    <mergeCell ref="C5:C6"/>
    <mergeCell ref="G5:G6"/>
    <mergeCell ref="D5:D6"/>
    <mergeCell ref="B5:B6"/>
    <mergeCell ref="F5:F6"/>
    <mergeCell ref="H5:H6"/>
  </mergeCells>
  <phoneticPr fontId="17" type="noConversion"/>
  <printOptions horizontalCentered="1"/>
  <pageMargins left="0.59055118110236227" right="0.59055118110236227" top="0.59055118110236227" bottom="0.59055118110236227" header="0.31496062992125984" footer="0.35433070866141736"/>
  <pageSetup paperSize="9" scale="75" fitToHeight="4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8"/>
  <sheetViews>
    <sheetView zoomScaleSheetLayoutView="100" workbookViewId="0">
      <selection activeCell="C8" sqref="C8"/>
    </sheetView>
  </sheetViews>
  <sheetFormatPr defaultRowHeight="15.75" x14ac:dyDescent="0.25"/>
  <cols>
    <col min="1" max="1" width="33.5" style="1" customWidth="1"/>
    <col min="2" max="5" width="8.625" style="1" customWidth="1"/>
    <col min="6" max="6" width="8.75" style="1" customWidth="1"/>
    <col min="7" max="7" width="36.875" style="1" customWidth="1"/>
    <col min="8" max="10" width="9.125" style="1" customWidth="1"/>
    <col min="11" max="11" width="8.625" style="1" customWidth="1"/>
    <col min="12" max="12" width="9.5" style="1" customWidth="1"/>
    <col min="13" max="16384" width="9" style="1"/>
  </cols>
  <sheetData>
    <row r="1" spans="1:12" ht="17.25" customHeight="1" x14ac:dyDescent="0.25">
      <c r="A1" s="185" t="s">
        <v>1397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2" ht="31.5" customHeight="1" x14ac:dyDescent="0.3">
      <c r="A2" s="240" t="s">
        <v>235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24" customHeight="1" x14ac:dyDescent="0.25">
      <c r="L3" s="2" t="s">
        <v>49</v>
      </c>
    </row>
    <row r="4" spans="1:12" ht="34.5" customHeight="1" x14ac:dyDescent="0.25">
      <c r="A4" s="255" t="s">
        <v>114</v>
      </c>
      <c r="B4" s="256"/>
      <c r="C4" s="256"/>
      <c r="D4" s="256"/>
      <c r="E4" s="256"/>
      <c r="F4" s="257"/>
      <c r="G4" s="255" t="s">
        <v>115</v>
      </c>
      <c r="H4" s="256"/>
      <c r="I4" s="256"/>
      <c r="J4" s="256"/>
      <c r="K4" s="256"/>
      <c r="L4" s="257"/>
    </row>
    <row r="5" spans="1:12" ht="29.25" customHeight="1" x14ac:dyDescent="0.25">
      <c r="A5" s="251" t="s">
        <v>84</v>
      </c>
      <c r="B5" s="258" t="s">
        <v>231</v>
      </c>
      <c r="C5" s="259"/>
      <c r="D5" s="260" t="s">
        <v>232</v>
      </c>
      <c r="E5" s="262" t="s">
        <v>233</v>
      </c>
      <c r="F5" s="263"/>
      <c r="G5" s="251" t="s">
        <v>84</v>
      </c>
      <c r="H5" s="249" t="s">
        <v>231</v>
      </c>
      <c r="I5" s="250"/>
      <c r="J5" s="253" t="s">
        <v>234</v>
      </c>
      <c r="K5" s="249" t="s">
        <v>233</v>
      </c>
      <c r="L5" s="250"/>
    </row>
    <row r="6" spans="1:12" ht="33" customHeight="1" x14ac:dyDescent="0.25">
      <c r="A6" s="252"/>
      <c r="B6" s="53" t="s">
        <v>53</v>
      </c>
      <c r="C6" s="53" t="s">
        <v>113</v>
      </c>
      <c r="D6" s="261"/>
      <c r="E6" s="48" t="s">
        <v>55</v>
      </c>
      <c r="F6" s="48" t="s">
        <v>125</v>
      </c>
      <c r="G6" s="252"/>
      <c r="H6" s="4" t="s">
        <v>53</v>
      </c>
      <c r="I6" s="4" t="s">
        <v>54</v>
      </c>
      <c r="J6" s="254"/>
      <c r="K6" s="45" t="s">
        <v>55</v>
      </c>
      <c r="L6" s="45" t="s">
        <v>124</v>
      </c>
    </row>
    <row r="7" spans="1:12" ht="33.75" customHeight="1" x14ac:dyDescent="0.25">
      <c r="A7" s="44" t="s">
        <v>85</v>
      </c>
      <c r="B7" s="54">
        <f>SUM(B8:B11)</f>
        <v>0</v>
      </c>
      <c r="C7" s="54">
        <f>SUM(C8:C11)</f>
        <v>0</v>
      </c>
      <c r="D7" s="54">
        <f>SUM(D8:D11)</f>
        <v>0</v>
      </c>
      <c r="E7" s="55"/>
      <c r="F7" s="55"/>
      <c r="G7" s="103" t="s">
        <v>28</v>
      </c>
      <c r="H7" s="54">
        <f>H8+H10+H12</f>
        <v>0</v>
      </c>
      <c r="I7" s="54">
        <f>I8+I10+I12</f>
        <v>0</v>
      </c>
      <c r="J7" s="54">
        <f>J8+J10+J12</f>
        <v>0</v>
      </c>
      <c r="K7" s="88"/>
      <c r="L7" s="55"/>
    </row>
    <row r="8" spans="1:12" ht="33.75" customHeight="1" x14ac:dyDescent="0.25">
      <c r="A8" s="44" t="s">
        <v>167</v>
      </c>
      <c r="B8" s="80"/>
      <c r="C8" s="54"/>
      <c r="D8" s="80"/>
      <c r="E8" s="55"/>
      <c r="F8" s="55"/>
      <c r="G8" s="103" t="s">
        <v>29</v>
      </c>
      <c r="H8" s="113"/>
      <c r="I8" s="104"/>
      <c r="J8" s="104"/>
      <c r="K8" s="88"/>
      <c r="L8" s="55"/>
    </row>
    <row r="9" spans="1:12" ht="33.75" customHeight="1" x14ac:dyDescent="0.25">
      <c r="A9" s="44" t="s">
        <v>168</v>
      </c>
      <c r="B9" s="80"/>
      <c r="C9" s="54"/>
      <c r="D9" s="54"/>
      <c r="E9" s="55"/>
      <c r="F9" s="55"/>
      <c r="G9" s="103" t="s">
        <v>32</v>
      </c>
      <c r="H9" s="113"/>
      <c r="I9" s="104"/>
      <c r="J9" s="104"/>
      <c r="K9" s="88"/>
      <c r="L9" s="55"/>
    </row>
    <row r="10" spans="1:12" ht="33.75" customHeight="1" x14ac:dyDescent="0.25">
      <c r="A10" s="44" t="s">
        <v>169</v>
      </c>
      <c r="B10" s="80"/>
      <c r="C10" s="54"/>
      <c r="D10" s="54"/>
      <c r="E10" s="55"/>
      <c r="F10" s="55"/>
      <c r="G10" s="81" t="s">
        <v>30</v>
      </c>
      <c r="H10" s="104"/>
      <c r="I10" s="104"/>
      <c r="J10" s="104"/>
      <c r="K10" s="88"/>
      <c r="L10" s="55"/>
    </row>
    <row r="11" spans="1:12" ht="33.75" customHeight="1" x14ac:dyDescent="0.25">
      <c r="A11" s="44" t="s">
        <v>170</v>
      </c>
      <c r="B11" s="80"/>
      <c r="C11" s="54"/>
      <c r="D11" s="54"/>
      <c r="E11" s="55"/>
      <c r="F11" s="55"/>
      <c r="G11" s="81" t="s">
        <v>33</v>
      </c>
      <c r="H11" s="104"/>
      <c r="I11" s="104"/>
      <c r="J11" s="104"/>
      <c r="K11" s="88"/>
      <c r="L11" s="55"/>
    </row>
    <row r="12" spans="1:12" ht="33.75" customHeight="1" x14ac:dyDescent="0.25">
      <c r="A12" s="44" t="s">
        <v>171</v>
      </c>
      <c r="B12" s="80"/>
      <c r="C12" s="80"/>
      <c r="D12" s="54"/>
      <c r="E12" s="55"/>
      <c r="F12" s="55"/>
      <c r="G12" s="81" t="s">
        <v>31</v>
      </c>
      <c r="H12" s="104"/>
      <c r="I12" s="43"/>
      <c r="J12" s="54"/>
      <c r="K12" s="88"/>
      <c r="L12" s="55"/>
    </row>
    <row r="13" spans="1:12" ht="33.75" customHeight="1" x14ac:dyDescent="0.25">
      <c r="A13" s="44" t="s">
        <v>172</v>
      </c>
      <c r="B13" s="66"/>
      <c r="C13" s="80"/>
      <c r="D13" s="54"/>
      <c r="E13" s="82"/>
      <c r="F13" s="82"/>
      <c r="G13" s="56"/>
      <c r="H13" s="56"/>
      <c r="I13" s="43"/>
      <c r="J13" s="43"/>
      <c r="K13" s="94"/>
      <c r="L13" s="52"/>
    </row>
    <row r="14" spans="1:12" ht="33.75" customHeight="1" x14ac:dyDescent="0.25">
      <c r="A14" s="45" t="s">
        <v>122</v>
      </c>
      <c r="B14" s="79">
        <f>B7+B12</f>
        <v>0</v>
      </c>
      <c r="C14" s="79">
        <f>C7+C12</f>
        <v>0</v>
      </c>
      <c r="D14" s="79">
        <f>D7+D12</f>
        <v>0</v>
      </c>
      <c r="E14" s="57"/>
      <c r="F14" s="57"/>
      <c r="G14" s="58" t="s">
        <v>123</v>
      </c>
      <c r="H14" s="105">
        <f>H7</f>
        <v>0</v>
      </c>
      <c r="I14" s="105">
        <f>I7</f>
        <v>0</v>
      </c>
      <c r="J14" s="105">
        <f>J7</f>
        <v>0</v>
      </c>
      <c r="K14" s="94"/>
      <c r="L14" s="57"/>
    </row>
    <row r="15" spans="1:12" ht="33.75" customHeight="1" x14ac:dyDescent="0.25">
      <c r="A15" s="106" t="s">
        <v>34</v>
      </c>
      <c r="B15" s="59" t="s">
        <v>59</v>
      </c>
      <c r="C15" s="105">
        <f>C16+C17</f>
        <v>0</v>
      </c>
      <c r="D15" s="59" t="s">
        <v>59</v>
      </c>
      <c r="E15" s="59" t="s">
        <v>59</v>
      </c>
      <c r="F15" s="59" t="s">
        <v>59</v>
      </c>
      <c r="G15" s="106" t="s">
        <v>37</v>
      </c>
      <c r="H15" s="59" t="s">
        <v>59</v>
      </c>
      <c r="I15" s="105">
        <f>I16</f>
        <v>0</v>
      </c>
      <c r="J15" s="59" t="s">
        <v>59</v>
      </c>
      <c r="K15" s="59"/>
      <c r="L15" s="59" t="s">
        <v>59</v>
      </c>
    </row>
    <row r="16" spans="1:12" ht="33.75" customHeight="1" x14ac:dyDescent="0.25">
      <c r="A16" s="41" t="s">
        <v>35</v>
      </c>
      <c r="B16" s="59" t="s">
        <v>59</v>
      </c>
      <c r="C16" s="54"/>
      <c r="D16" s="59" t="s">
        <v>59</v>
      </c>
      <c r="E16" s="59" t="s">
        <v>59</v>
      </c>
      <c r="F16" s="59" t="s">
        <v>59</v>
      </c>
      <c r="G16" s="81" t="s">
        <v>38</v>
      </c>
      <c r="H16" s="59" t="s">
        <v>59</v>
      </c>
      <c r="I16" s="54"/>
      <c r="J16" s="59" t="s">
        <v>59</v>
      </c>
      <c r="K16" s="59"/>
      <c r="L16" s="59" t="s">
        <v>59</v>
      </c>
    </row>
    <row r="17" spans="1:12" ht="33.75" customHeight="1" x14ac:dyDescent="0.25">
      <c r="A17" s="107" t="s">
        <v>36</v>
      </c>
      <c r="B17" s="59" t="s">
        <v>59</v>
      </c>
      <c r="C17" s="54"/>
      <c r="D17" s="59" t="s">
        <v>59</v>
      </c>
      <c r="E17" s="59" t="s">
        <v>59</v>
      </c>
      <c r="F17" s="59" t="s">
        <v>59</v>
      </c>
      <c r="G17" s="59" t="s">
        <v>59</v>
      </c>
      <c r="H17" s="59" t="s">
        <v>59</v>
      </c>
      <c r="I17" s="59" t="s">
        <v>59</v>
      </c>
      <c r="J17" s="59" t="s">
        <v>59</v>
      </c>
      <c r="K17" s="59"/>
      <c r="L17" s="59" t="s">
        <v>59</v>
      </c>
    </row>
    <row r="18" spans="1:12" ht="33.75" customHeight="1" x14ac:dyDescent="0.25">
      <c r="A18" s="45" t="s">
        <v>116</v>
      </c>
      <c r="B18" s="59" t="s">
        <v>59</v>
      </c>
      <c r="C18" s="79">
        <f>C14+C15</f>
        <v>0</v>
      </c>
      <c r="D18" s="59" t="s">
        <v>59</v>
      </c>
      <c r="E18" s="59" t="s">
        <v>59</v>
      </c>
      <c r="F18" s="59" t="s">
        <v>59</v>
      </c>
      <c r="G18" s="58" t="s">
        <v>117</v>
      </c>
      <c r="H18" s="59" t="s">
        <v>59</v>
      </c>
      <c r="I18" s="79">
        <f>I14+I15</f>
        <v>0</v>
      </c>
      <c r="J18" s="59" t="s">
        <v>59</v>
      </c>
      <c r="K18" s="59"/>
      <c r="L18" s="59" t="s">
        <v>59</v>
      </c>
    </row>
  </sheetData>
  <mergeCells count="11">
    <mergeCell ref="H5:I5"/>
    <mergeCell ref="K5:L5"/>
    <mergeCell ref="G5:G6"/>
    <mergeCell ref="A2:L2"/>
    <mergeCell ref="J5:J6"/>
    <mergeCell ref="A4:F4"/>
    <mergeCell ref="G4:L4"/>
    <mergeCell ref="A5:A6"/>
    <mergeCell ref="B5:C5"/>
    <mergeCell ref="D5:D6"/>
    <mergeCell ref="E5:F5"/>
  </mergeCells>
  <phoneticPr fontId="17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L28"/>
  <sheetViews>
    <sheetView workbookViewId="0">
      <selection activeCell="I7" sqref="I7"/>
    </sheetView>
  </sheetViews>
  <sheetFormatPr defaultColWidth="9" defaultRowHeight="15.75" x14ac:dyDescent="0.25"/>
  <cols>
    <col min="1" max="1" width="40.75" style="1" customWidth="1"/>
    <col min="2" max="4" width="9.875" style="1" customWidth="1"/>
    <col min="5" max="5" width="10.125" style="1" customWidth="1"/>
    <col min="6" max="6" width="10.25" style="1" customWidth="1"/>
    <col min="7" max="7" width="34.125" style="1" customWidth="1"/>
    <col min="8" max="10" width="11" style="1" customWidth="1"/>
    <col min="11" max="11" width="10.125" style="1" customWidth="1"/>
    <col min="12" max="12" width="10.375" style="1" customWidth="1"/>
    <col min="13" max="16384" width="9" style="1"/>
  </cols>
  <sheetData>
    <row r="1" spans="1:12" ht="17.25" customHeight="1" x14ac:dyDescent="0.25">
      <c r="A1" s="185" t="s">
        <v>1398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</row>
    <row r="2" spans="1:12" ht="32.25" customHeight="1" x14ac:dyDescent="0.3">
      <c r="A2" s="240" t="s">
        <v>1378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</row>
    <row r="3" spans="1:12" ht="17.25" customHeight="1" x14ac:dyDescent="0.25">
      <c r="K3" s="270" t="s">
        <v>49</v>
      </c>
      <c r="L3" s="270"/>
    </row>
    <row r="4" spans="1:12" ht="34.5" customHeight="1" x14ac:dyDescent="0.25">
      <c r="A4" s="238" t="s">
        <v>1379</v>
      </c>
      <c r="B4" s="266"/>
      <c r="C4" s="266"/>
      <c r="D4" s="266"/>
      <c r="E4" s="266"/>
      <c r="F4" s="239"/>
      <c r="G4" s="225" t="s">
        <v>1380</v>
      </c>
      <c r="H4" s="225"/>
      <c r="I4" s="225"/>
      <c r="J4" s="225"/>
      <c r="K4" s="225"/>
      <c r="L4" s="225"/>
    </row>
    <row r="5" spans="1:12" ht="35.25" customHeight="1" x14ac:dyDescent="0.25">
      <c r="A5" s="251" t="s">
        <v>1381</v>
      </c>
      <c r="B5" s="258" t="s">
        <v>1382</v>
      </c>
      <c r="C5" s="259"/>
      <c r="D5" s="260" t="s">
        <v>1383</v>
      </c>
      <c r="E5" s="262" t="s">
        <v>1384</v>
      </c>
      <c r="F5" s="263"/>
      <c r="G5" s="269" t="s">
        <v>1381</v>
      </c>
      <c r="H5" s="249" t="s">
        <v>1382</v>
      </c>
      <c r="I5" s="250"/>
      <c r="J5" s="253" t="s">
        <v>1385</v>
      </c>
      <c r="K5" s="249" t="s">
        <v>1384</v>
      </c>
      <c r="L5" s="250"/>
    </row>
    <row r="6" spans="1:12" ht="35.25" customHeight="1" x14ac:dyDescent="0.25">
      <c r="A6" s="268"/>
      <c r="B6" s="53" t="s">
        <v>53</v>
      </c>
      <c r="C6" s="53" t="s">
        <v>54</v>
      </c>
      <c r="D6" s="267"/>
      <c r="E6" s="48" t="s">
        <v>55</v>
      </c>
      <c r="F6" s="48" t="s">
        <v>1386</v>
      </c>
      <c r="G6" s="269"/>
      <c r="H6" s="171" t="s">
        <v>53</v>
      </c>
      <c r="I6" s="171" t="s">
        <v>54</v>
      </c>
      <c r="J6" s="264"/>
      <c r="K6" s="45" t="s">
        <v>55</v>
      </c>
      <c r="L6" s="45" t="s">
        <v>1387</v>
      </c>
    </row>
    <row r="7" spans="1:12" ht="25.5" customHeight="1" x14ac:dyDescent="0.25">
      <c r="A7" s="173" t="s">
        <v>39</v>
      </c>
      <c r="B7" s="108">
        <f>B12+B13</f>
        <v>36149</v>
      </c>
      <c r="C7" s="108">
        <f>C12+C13</f>
        <v>36149</v>
      </c>
      <c r="D7" s="108">
        <f>D12+D13</f>
        <v>5125</v>
      </c>
      <c r="E7" s="55"/>
      <c r="F7" s="55"/>
      <c r="G7" s="84" t="s">
        <v>108</v>
      </c>
      <c r="H7" s="83"/>
      <c r="I7" s="90"/>
      <c r="J7" s="90"/>
      <c r="K7" s="88"/>
      <c r="L7" s="88"/>
    </row>
    <row r="8" spans="1:12" ht="25.5" customHeight="1" x14ac:dyDescent="0.25">
      <c r="A8" s="173" t="s">
        <v>40</v>
      </c>
      <c r="B8" s="83"/>
      <c r="C8" s="83"/>
      <c r="D8" s="83"/>
      <c r="E8" s="55"/>
      <c r="F8" s="55"/>
      <c r="G8" s="85" t="s">
        <v>173</v>
      </c>
      <c r="H8" s="83"/>
      <c r="I8" s="90"/>
      <c r="J8" s="90"/>
      <c r="K8" s="88"/>
      <c r="L8" s="88"/>
    </row>
    <row r="9" spans="1:12" ht="25.5" customHeight="1" x14ac:dyDescent="0.25">
      <c r="A9" s="174" t="s">
        <v>1388</v>
      </c>
      <c r="B9" s="83"/>
      <c r="C9" s="83"/>
      <c r="D9" s="83"/>
      <c r="E9" s="55"/>
      <c r="F9" s="55"/>
      <c r="G9" s="175" t="s">
        <v>174</v>
      </c>
      <c r="H9" s="83"/>
      <c r="I9" s="90"/>
      <c r="J9" s="90"/>
      <c r="K9" s="88"/>
      <c r="L9" s="88"/>
    </row>
    <row r="10" spans="1:12" ht="25.5" customHeight="1" x14ac:dyDescent="0.25">
      <c r="A10" s="173" t="s">
        <v>41</v>
      </c>
      <c r="B10" s="83"/>
      <c r="C10" s="83"/>
      <c r="D10" s="83"/>
      <c r="E10" s="55"/>
      <c r="F10" s="55"/>
      <c r="G10" s="85" t="s">
        <v>175</v>
      </c>
      <c r="H10" s="83"/>
      <c r="I10" s="90"/>
      <c r="J10" s="90"/>
      <c r="K10" s="88"/>
      <c r="L10" s="88"/>
    </row>
    <row r="11" spans="1:12" ht="25.5" customHeight="1" x14ac:dyDescent="0.25">
      <c r="A11" s="173" t="s">
        <v>42</v>
      </c>
      <c r="B11" s="83"/>
      <c r="C11" s="83"/>
      <c r="D11" s="83"/>
      <c r="E11" s="55"/>
      <c r="F11" s="55"/>
      <c r="G11" s="85" t="s">
        <v>176</v>
      </c>
      <c r="H11" s="83"/>
      <c r="I11" s="90"/>
      <c r="J11" s="90"/>
      <c r="K11" s="88"/>
      <c r="L11" s="88"/>
    </row>
    <row r="12" spans="1:12" ht="25.5" customHeight="1" x14ac:dyDescent="0.25">
      <c r="A12" s="173" t="s">
        <v>43</v>
      </c>
      <c r="B12" s="83">
        <v>2959</v>
      </c>
      <c r="C12" s="83">
        <v>2959</v>
      </c>
      <c r="D12" s="83">
        <v>4794</v>
      </c>
      <c r="E12" s="55"/>
      <c r="F12" s="55"/>
      <c r="G12" s="85" t="s">
        <v>177</v>
      </c>
      <c r="H12" s="83"/>
      <c r="I12" s="90"/>
      <c r="J12" s="90"/>
      <c r="K12" s="88"/>
      <c r="L12" s="88"/>
    </row>
    <row r="13" spans="1:12" ht="25.5" customHeight="1" x14ac:dyDescent="0.25">
      <c r="A13" s="174" t="s">
        <v>44</v>
      </c>
      <c r="B13" s="83">
        <v>33190</v>
      </c>
      <c r="C13" s="83">
        <v>33190</v>
      </c>
      <c r="D13" s="83">
        <v>331</v>
      </c>
      <c r="E13" s="109"/>
      <c r="F13" s="55"/>
      <c r="G13" s="176" t="s">
        <v>1389</v>
      </c>
      <c r="H13" s="52"/>
      <c r="I13" s="52"/>
      <c r="J13" s="52"/>
      <c r="K13" s="52"/>
      <c r="L13" s="52"/>
    </row>
    <row r="14" spans="1:12" ht="25.5" customHeight="1" x14ac:dyDescent="0.25">
      <c r="A14" s="84" t="s">
        <v>45</v>
      </c>
      <c r="B14" s="83"/>
      <c r="C14" s="83">
        <v>185</v>
      </c>
      <c r="D14" s="83">
        <v>225</v>
      </c>
      <c r="E14" s="55"/>
      <c r="F14" s="55"/>
      <c r="G14" s="175" t="s">
        <v>178</v>
      </c>
      <c r="H14" s="83"/>
      <c r="I14" s="90"/>
      <c r="J14" s="90"/>
      <c r="K14" s="88"/>
      <c r="L14" s="88"/>
    </row>
    <row r="15" spans="1:12" ht="25.5" customHeight="1" x14ac:dyDescent="0.25">
      <c r="A15" s="84" t="s">
        <v>46</v>
      </c>
      <c r="B15" s="83"/>
      <c r="C15" s="83"/>
      <c r="D15" s="83"/>
      <c r="E15" s="55"/>
      <c r="F15" s="55"/>
      <c r="G15" s="85" t="s">
        <v>179</v>
      </c>
      <c r="H15" s="83"/>
      <c r="I15" s="90"/>
      <c r="J15" s="90"/>
      <c r="K15" s="88"/>
      <c r="L15" s="88"/>
    </row>
    <row r="16" spans="1:12" ht="25.5" customHeight="1" x14ac:dyDescent="0.25">
      <c r="A16" s="84" t="s">
        <v>47</v>
      </c>
      <c r="B16" s="110"/>
      <c r="C16" s="111"/>
      <c r="D16" s="111"/>
      <c r="E16" s="111"/>
      <c r="F16" s="55"/>
      <c r="G16" s="84" t="s">
        <v>109</v>
      </c>
      <c r="H16" s="83"/>
      <c r="I16" s="90"/>
      <c r="J16" s="90"/>
      <c r="K16" s="88"/>
      <c r="L16" s="88"/>
    </row>
    <row r="17" spans="1:12" ht="25.5" customHeight="1" x14ac:dyDescent="0.25">
      <c r="A17" s="177"/>
      <c r="B17" s="42"/>
      <c r="C17" s="46"/>
      <c r="D17" s="46"/>
      <c r="E17" s="46"/>
      <c r="F17" s="60"/>
      <c r="G17" s="85" t="s">
        <v>180</v>
      </c>
      <c r="H17" s="83"/>
      <c r="I17" s="90"/>
      <c r="J17" s="90"/>
      <c r="K17" s="88"/>
      <c r="L17" s="88"/>
    </row>
    <row r="18" spans="1:12" ht="25.5" customHeight="1" x14ac:dyDescent="0.25">
      <c r="A18" s="177"/>
      <c r="B18" s="42"/>
      <c r="C18" s="46"/>
      <c r="D18" s="46"/>
      <c r="E18" s="46"/>
      <c r="F18" s="60"/>
      <c r="G18" s="89" t="s">
        <v>1390</v>
      </c>
      <c r="H18" s="83"/>
      <c r="I18" s="90"/>
      <c r="J18" s="90"/>
      <c r="K18" s="88"/>
      <c r="L18" s="88"/>
    </row>
    <row r="19" spans="1:12" ht="25.5" customHeight="1" x14ac:dyDescent="0.25">
      <c r="A19" s="177"/>
      <c r="B19" s="42"/>
      <c r="C19" s="46"/>
      <c r="D19" s="46"/>
      <c r="E19" s="46"/>
      <c r="F19" s="60"/>
      <c r="G19" s="84" t="s">
        <v>110</v>
      </c>
      <c r="H19" s="83"/>
      <c r="I19" s="90"/>
      <c r="J19" s="90"/>
      <c r="K19" s="88"/>
      <c r="L19" s="88"/>
    </row>
    <row r="20" spans="1:12" ht="25.5" customHeight="1" x14ac:dyDescent="0.25">
      <c r="A20" s="177"/>
      <c r="B20" s="42"/>
      <c r="C20" s="46"/>
      <c r="D20" s="46"/>
      <c r="E20" s="46"/>
      <c r="F20" s="60"/>
      <c r="G20" s="89" t="s">
        <v>1391</v>
      </c>
      <c r="H20" s="83"/>
      <c r="I20" s="90"/>
      <c r="J20" s="90"/>
      <c r="K20" s="88"/>
      <c r="L20" s="88"/>
    </row>
    <row r="21" spans="1:12" ht="25.5" customHeight="1" x14ac:dyDescent="0.25">
      <c r="A21" s="177"/>
      <c r="B21" s="42"/>
      <c r="C21" s="46"/>
      <c r="D21" s="46"/>
      <c r="E21" s="46"/>
      <c r="F21" s="60"/>
      <c r="G21" s="178" t="s">
        <v>181</v>
      </c>
      <c r="H21" s="90">
        <v>3405</v>
      </c>
      <c r="I21" s="90">
        <v>3404.8</v>
      </c>
      <c r="J21" s="90">
        <v>5575</v>
      </c>
      <c r="K21" s="88"/>
      <c r="L21" s="88"/>
    </row>
    <row r="22" spans="1:12" ht="25.5" customHeight="1" x14ac:dyDescent="0.25">
      <c r="A22" s="177"/>
      <c r="B22" s="42"/>
      <c r="C22" s="46"/>
      <c r="D22" s="46"/>
      <c r="E22" s="46"/>
      <c r="F22" s="60"/>
      <c r="G22" s="174" t="s">
        <v>48</v>
      </c>
      <c r="H22" s="83">
        <v>13041</v>
      </c>
      <c r="I22" s="90">
        <v>13041</v>
      </c>
      <c r="J22" s="43">
        <v>8700</v>
      </c>
      <c r="K22" s="88"/>
      <c r="L22" s="88"/>
    </row>
    <row r="23" spans="1:12" ht="25.5" customHeight="1" x14ac:dyDescent="0.25">
      <c r="A23" s="45" t="s">
        <v>1392</v>
      </c>
      <c r="B23" s="112">
        <f>B7+B14+B15</f>
        <v>36149</v>
      </c>
      <c r="C23" s="112">
        <f>C7+C14+C15+C16</f>
        <v>36334</v>
      </c>
      <c r="D23" s="112">
        <f>D7+D14+D15</f>
        <v>5350</v>
      </c>
      <c r="E23" s="95"/>
      <c r="F23" s="95"/>
      <c r="G23" s="179" t="s">
        <v>1393</v>
      </c>
      <c r="H23" s="86">
        <f>SUM(H21:H22)</f>
        <v>16446</v>
      </c>
      <c r="I23" s="86">
        <f>SUM(I21:I22)</f>
        <v>16445.8</v>
      </c>
      <c r="J23" s="86">
        <f>SUM(J21:J22)</f>
        <v>14275</v>
      </c>
      <c r="K23" s="86">
        <f>SUM(K21:K22)</f>
        <v>0</v>
      </c>
      <c r="L23" s="86">
        <f>SUM(L21:L22)</f>
        <v>0</v>
      </c>
    </row>
    <row r="24" spans="1:12" ht="25.5" customHeight="1" x14ac:dyDescent="0.25">
      <c r="A24" s="180" t="s">
        <v>64</v>
      </c>
      <c r="B24" s="181" t="s">
        <v>59</v>
      </c>
      <c r="C24" s="182">
        <v>6856</v>
      </c>
      <c r="D24" s="181" t="s">
        <v>59</v>
      </c>
      <c r="E24" s="181" t="s">
        <v>59</v>
      </c>
      <c r="F24" s="181" t="s">
        <v>59</v>
      </c>
      <c r="G24" s="180" t="s">
        <v>86</v>
      </c>
      <c r="H24" s="29" t="s">
        <v>59</v>
      </c>
      <c r="I24" s="80">
        <v>26744</v>
      </c>
      <c r="J24" s="29" t="s">
        <v>59</v>
      </c>
      <c r="K24" s="29" t="s">
        <v>59</v>
      </c>
      <c r="L24" s="29" t="s">
        <v>59</v>
      </c>
    </row>
    <row r="25" spans="1:12" ht="25.5" customHeight="1" x14ac:dyDescent="0.25">
      <c r="A25" s="45" t="s">
        <v>1394</v>
      </c>
      <c r="B25" s="183" t="s">
        <v>59</v>
      </c>
      <c r="C25" s="79">
        <f>C23+C24</f>
        <v>43190</v>
      </c>
      <c r="D25" s="183" t="s">
        <v>59</v>
      </c>
      <c r="E25" s="183" t="s">
        <v>59</v>
      </c>
      <c r="F25" s="183" t="s">
        <v>59</v>
      </c>
      <c r="G25" s="45" t="s">
        <v>1395</v>
      </c>
      <c r="H25" s="87" t="s">
        <v>59</v>
      </c>
      <c r="I25" s="79">
        <f>I23+I24</f>
        <v>43189.8</v>
      </c>
      <c r="J25" s="87" t="s">
        <v>59</v>
      </c>
      <c r="K25" s="87" t="s">
        <v>59</v>
      </c>
      <c r="L25" s="87" t="s">
        <v>59</v>
      </c>
    </row>
    <row r="26" spans="1:12" ht="36.75" customHeight="1" x14ac:dyDescent="0.25">
      <c r="A26" s="265"/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</row>
    <row r="28" spans="1:12" x14ac:dyDescent="0.25">
      <c r="C28" s="114"/>
    </row>
  </sheetData>
  <mergeCells count="13">
    <mergeCell ref="J5:J6"/>
    <mergeCell ref="A26:L26"/>
    <mergeCell ref="A2:L2"/>
    <mergeCell ref="K5:L5"/>
    <mergeCell ref="G4:L4"/>
    <mergeCell ref="A4:F4"/>
    <mergeCell ref="B5:C5"/>
    <mergeCell ref="D5:D6"/>
    <mergeCell ref="E5:F5"/>
    <mergeCell ref="A5:A6"/>
    <mergeCell ref="G5:G6"/>
    <mergeCell ref="H5:I5"/>
    <mergeCell ref="K3:L3"/>
  </mergeCells>
  <phoneticPr fontId="17" type="noConversion"/>
  <printOptions horizontalCentered="1"/>
  <pageMargins left="0.59055118110236227" right="0.59055118110236227" top="0.59055118110236227" bottom="0.59055118110236227" header="0.51181102362204722" footer="0.35433070866141736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9</vt:i4>
      </vt:variant>
      <vt:variant>
        <vt:lpstr>命名范围</vt:lpstr>
      </vt:variant>
      <vt:variant>
        <vt:i4>4</vt:i4>
      </vt:variant>
    </vt:vector>
  </HeadingPairs>
  <TitlesOfParts>
    <vt:vector size="13" baseType="lpstr">
      <vt:lpstr>封面</vt:lpstr>
      <vt:lpstr>收支总表</vt:lpstr>
      <vt:lpstr>收入执行</vt:lpstr>
      <vt:lpstr>支出执行功能科目</vt:lpstr>
      <vt:lpstr>支出执行经济科目</vt:lpstr>
      <vt:lpstr>收支平衡表</vt:lpstr>
      <vt:lpstr>基金</vt:lpstr>
      <vt:lpstr>国有资本经营</vt:lpstr>
      <vt:lpstr>社会保险基金</vt:lpstr>
      <vt:lpstr>支出执行经济科目!Print_Area</vt:lpstr>
      <vt:lpstr>基金!Print_Titles</vt:lpstr>
      <vt:lpstr>支出执行功能科目!Print_Titles</vt:lpstr>
      <vt:lpstr>支出执行经济科目!Print_Titles</vt:lpstr>
    </vt:vector>
  </TitlesOfParts>
  <Company>czj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wq</dc:creator>
  <cp:lastModifiedBy>Windows 用户</cp:lastModifiedBy>
  <cp:revision/>
  <cp:lastPrinted>2018-09-12T00:40:29Z</cp:lastPrinted>
  <dcterms:created xsi:type="dcterms:W3CDTF">2002-09-05T08:52:05Z</dcterms:created>
  <dcterms:modified xsi:type="dcterms:W3CDTF">2024-10-11T09:22:51Z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2052-9.1.0.4632</vt:lpwstr>
  </property>
</Properties>
</file>